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8340" activeTab="0"/>
  </bookViews>
  <sheets>
    <sheet name="Instructions" sheetId="1" r:id="rId1"/>
    <sheet name="Expense claim" sheetId="2" r:id="rId2"/>
  </sheets>
  <definedNames>
    <definedName name="Acctcodes" localSheetId="1">'Expense claim'!$A$205:$B$213</definedName>
    <definedName name="Acctcodes">#REF!</definedName>
    <definedName name="Acctcodes2" localSheetId="1">'Expense claim'!$A$216:$B$224</definedName>
    <definedName name="Acctcodes2">#REF!</definedName>
    <definedName name="Acctcodes3" localSheetId="1">'Expense claim'!$A$227:$B$235</definedName>
    <definedName name="Acctcodes3">#REF!</definedName>
    <definedName name="Dept" localSheetId="1">'Expense claim'!$A$295:$A$340</definedName>
    <definedName name="Dept">#REF!</definedName>
    <definedName name="Deptcodes" localSheetId="1">'Expense claim'!$A$295:$B$340</definedName>
    <definedName name="Deptcodes">#REF!</definedName>
    <definedName name="deptcodes2" localSheetId="1">'Expense claim'!$B$241:$C$286</definedName>
    <definedName name="deptcodes2">#REF!</definedName>
    <definedName name="ExpenseType" localSheetId="1">'Expense claim'!$A$206:$A$213</definedName>
    <definedName name="ExpenseType">#REF!</definedName>
    <definedName name="foreigncurrency">'Expense claim'!$A$387:$A$392</definedName>
    <definedName name="GST" localSheetId="1">'Expense claim'!$A$351:$B$358</definedName>
    <definedName name="GST">#REF!</definedName>
    <definedName name="HST" localSheetId="1">'Expense claim'!$A$375:$B$382</definedName>
    <definedName name="HST">#REF!</definedName>
    <definedName name="_xlnm.Print_Area" localSheetId="1">'Expense claim'!$A$1:$S$59</definedName>
    <definedName name="Province" localSheetId="1">'Expense claim'!$A$193:$A$198</definedName>
    <definedName name="Province">#REF!</definedName>
    <definedName name="QST" localSheetId="1">'Expense claim'!$A$363:$B$370</definedName>
    <definedName name="QST">#REF!</definedName>
    <definedName name="typeofclaim">'Expense claim'!$A$396:$A$398</definedName>
  </definedNames>
  <calcPr fullCalcOnLoad="1"/>
</workbook>
</file>

<file path=xl/sharedStrings.xml><?xml version="1.0" encoding="utf-8"?>
<sst xmlns="http://schemas.openxmlformats.org/spreadsheetml/2006/main" count="287" uniqueCount="155">
  <si>
    <t>Expense Report</t>
  </si>
  <si>
    <t>Date</t>
  </si>
  <si>
    <t>Description/Reason For Expense</t>
  </si>
  <si>
    <t>Hotel</t>
  </si>
  <si>
    <t>Meals</t>
  </si>
  <si>
    <t>Airfare</t>
  </si>
  <si>
    <t>Other</t>
  </si>
  <si>
    <t>GST</t>
  </si>
  <si>
    <t>Employee's Signature:_________________________</t>
  </si>
  <si>
    <t>Date Submitted:</t>
  </si>
  <si>
    <t>Employee Name:</t>
  </si>
  <si>
    <t>Department:</t>
  </si>
  <si>
    <t>HST</t>
  </si>
  <si>
    <t>QST</t>
  </si>
  <si>
    <t>Quebec</t>
  </si>
  <si>
    <t>Ontario</t>
  </si>
  <si>
    <t>NA</t>
  </si>
  <si>
    <t>To be used by Finance only</t>
  </si>
  <si>
    <t>Expense Type</t>
  </si>
  <si>
    <t>Mileage</t>
  </si>
  <si>
    <t>Amount</t>
  </si>
  <si>
    <t>VAT</t>
  </si>
  <si>
    <t>Expense Code</t>
  </si>
  <si>
    <t>Dept</t>
  </si>
  <si>
    <t>Project Code(if any)</t>
  </si>
  <si>
    <t>Exp Type</t>
  </si>
  <si>
    <t>Account codes</t>
  </si>
  <si>
    <t>Parking</t>
  </si>
  <si>
    <t>Passport</t>
  </si>
  <si>
    <t>Dept #</t>
  </si>
  <si>
    <t>Dept Name</t>
  </si>
  <si>
    <t>Finance</t>
  </si>
  <si>
    <t>Maintenance</t>
  </si>
  <si>
    <t>Cabin Crew</t>
  </si>
  <si>
    <t>Cabin Crew Training</t>
  </si>
  <si>
    <t>Catering &amp; Commisary</t>
  </si>
  <si>
    <t>Materials Management</t>
  </si>
  <si>
    <t>Quality Assurance</t>
  </si>
  <si>
    <t>E&amp;P Admin</t>
  </si>
  <si>
    <t>Planning</t>
  </si>
  <si>
    <t>Engineering</t>
  </si>
  <si>
    <t>Fleet Management</t>
  </si>
  <si>
    <t>Maintenance Operations Control</t>
  </si>
  <si>
    <t>Maintenance Administration</t>
  </si>
  <si>
    <t>Hangar 6A</t>
  </si>
  <si>
    <t>Boeing - Pilots Training</t>
  </si>
  <si>
    <t>Pilot Admin</t>
  </si>
  <si>
    <t>Library</t>
  </si>
  <si>
    <t>Ground Operations</t>
  </si>
  <si>
    <t>Crew Scheduling</t>
  </si>
  <si>
    <t>Travel Services</t>
  </si>
  <si>
    <t>QA Flight Ops</t>
  </si>
  <si>
    <t>OCC</t>
  </si>
  <si>
    <t>Operational Safety</t>
  </si>
  <si>
    <t>Inflight Sales &amp; Service</t>
  </si>
  <si>
    <t>Airbus - Pilots Training</t>
  </si>
  <si>
    <t>Executive Admin</t>
  </si>
  <si>
    <t>Legal</t>
  </si>
  <si>
    <t>Human Resources</t>
  </si>
  <si>
    <t>SMS</t>
  </si>
  <si>
    <t>PMO</t>
  </si>
  <si>
    <t>Scheduling &amp; Gov't Affairs</t>
  </si>
  <si>
    <t>Commercial Planning &amp; Sales</t>
  </si>
  <si>
    <t>Marketing</t>
  </si>
  <si>
    <t>Distribution</t>
  </si>
  <si>
    <t>Mexico &amp; Cuba  Airports</t>
  </si>
  <si>
    <t>BC  Airports</t>
  </si>
  <si>
    <t>Manitoba/Sask  Airports</t>
  </si>
  <si>
    <t>Information Services</t>
  </si>
  <si>
    <t>Customer Relations</t>
  </si>
  <si>
    <t>Account codes2</t>
  </si>
  <si>
    <t>Customer code</t>
  </si>
  <si>
    <t>Account codes3</t>
  </si>
  <si>
    <t>Flight Dispatch</t>
  </si>
  <si>
    <t>Taxi/Gas</t>
  </si>
  <si>
    <t xml:space="preserve">1) Please update your name </t>
  </si>
  <si>
    <t>2) From the dropdown menu select the department</t>
  </si>
  <si>
    <t>3) Fill in the date you are submitting the claim.</t>
  </si>
  <si>
    <t>HEADER SECTION:</t>
  </si>
  <si>
    <t>1) Fill in the date of the expense.</t>
  </si>
  <si>
    <t>2) Select the type of expense</t>
  </si>
  <si>
    <t>Name</t>
  </si>
  <si>
    <t>Department</t>
  </si>
  <si>
    <t>Expense type</t>
  </si>
  <si>
    <t>Description of expense</t>
  </si>
  <si>
    <t>Account code</t>
  </si>
  <si>
    <t>Project code</t>
  </si>
  <si>
    <t>GST,HST,QST</t>
  </si>
  <si>
    <t>AUTOMATIC- will be automatically updated if the expense type is meals, gas, mileage, taxi &amp; parking</t>
  </si>
  <si>
    <t>For all other charges please update the taxes from the receipt.</t>
  </si>
  <si>
    <t>1) Open the file template and save it as "Name&amp;date" before you do anything. This will avoid erronous overwriting of the formulas.</t>
  </si>
  <si>
    <t>2) Always use a new template for the new expense reports. Don’t use the previous file as the formulas might have been modified.</t>
  </si>
  <si>
    <t>OPEN AND SAVE THE FILE:</t>
  </si>
  <si>
    <t>PLEASE READ THE INSTRUCTIONS BEFORE YOU START FILLING OUT THE FORM.</t>
  </si>
  <si>
    <t>AUTOMATIC - If you want to change the account codes then please do so.</t>
  </si>
  <si>
    <t>Seasonal Contract-Pilots</t>
  </si>
  <si>
    <t>Seasonal Contract-Mtce</t>
  </si>
  <si>
    <t>0000</t>
  </si>
  <si>
    <t>000</t>
  </si>
  <si>
    <t>-</t>
  </si>
  <si>
    <t>$</t>
  </si>
  <si>
    <t xml:space="preserve">Note: </t>
  </si>
  <si>
    <t>1) GST &amp; HST for Meals, mileage, parking, taxi &amp; gas will be calculated automatically. Please input total amount spent in the total column and input tax info for all expenses other than those expenses</t>
  </si>
  <si>
    <t>2) If the account code relates to the project, please override the code to match the project.</t>
  </si>
  <si>
    <t>Total Expenses</t>
  </si>
  <si>
    <t>Province/Country</t>
  </si>
  <si>
    <t>Nova Scotia,New Brunswick &amp; Newfoundland</t>
  </si>
  <si>
    <t>UK</t>
  </si>
  <si>
    <t>Others-Canadian</t>
  </si>
  <si>
    <t>Others-Non Canadian</t>
  </si>
  <si>
    <t>Province/Country of expense</t>
  </si>
  <si>
    <t>Finance use only</t>
  </si>
  <si>
    <t>3) Please select the province or country where the expense was incurred.</t>
  </si>
  <si>
    <t>4) Please provide a brief description of the expense</t>
  </si>
  <si>
    <t>Airbus - Pilots</t>
  </si>
  <si>
    <t>Boeing - Pilots</t>
  </si>
  <si>
    <t xml:space="preserve">Boeing - Pilots </t>
  </si>
  <si>
    <t>Foreign currency</t>
  </si>
  <si>
    <t>Exchange rate</t>
  </si>
  <si>
    <t>Less: Advance / Company credit card</t>
  </si>
  <si>
    <t>Balance due to / (from) employee</t>
  </si>
  <si>
    <t>Foreign currency transactions</t>
  </si>
  <si>
    <t>US dollars</t>
  </si>
  <si>
    <t>Croatian kuna</t>
  </si>
  <si>
    <t>EUROs</t>
  </si>
  <si>
    <t>Mexican pesos</t>
  </si>
  <si>
    <t>U.K. pounds</t>
  </si>
  <si>
    <t>Cuban $</t>
  </si>
  <si>
    <t>Type of claim:</t>
  </si>
  <si>
    <t>Company credit card</t>
  </si>
  <si>
    <t>Regular expense claim</t>
  </si>
  <si>
    <t>Cash Float-Pilots/Engineers</t>
  </si>
  <si>
    <t>UK VAT</t>
  </si>
  <si>
    <t>Type of claim</t>
  </si>
  <si>
    <t xml:space="preserve">4) From the dropdown menu select either Regular claim, Cash advance or company credit card </t>
  </si>
  <si>
    <t>depending on the type of your claim.</t>
  </si>
  <si>
    <t>5) Please fill in the currency, amount and exchange rate if you had expenses in foreign currency.</t>
  </si>
  <si>
    <t>6) Please enter the total amount from the receipt</t>
  </si>
  <si>
    <t>7) Please enter VAT if the expense was incurred in UK and your invoice shows VAT.</t>
  </si>
  <si>
    <t>TIPS ON FILLING AND SAVING THE EXPENSE REPORT FORM.</t>
  </si>
  <si>
    <t xml:space="preserve">DETAIL SECTION: </t>
  </si>
  <si>
    <t>8) Please fill in the project code in any</t>
  </si>
  <si>
    <t>Total amount C$</t>
  </si>
  <si>
    <t>(MM-DD-YY)</t>
  </si>
  <si>
    <t>Date                            (MM-DD-YY)</t>
  </si>
  <si>
    <t>Mileage - Kms</t>
  </si>
  <si>
    <t>3) Input the kilometres driven in the mileage column, the amount will be calculated automatically @ 0.42 cents per km.</t>
  </si>
  <si>
    <t>Director/VP's Approval:__________________________</t>
  </si>
  <si>
    <t>Airport Operations - YYZ</t>
  </si>
  <si>
    <t>Destination Airports</t>
  </si>
  <si>
    <t>Attention: Tricia Tunney</t>
  </si>
  <si>
    <t>31 Fasken Drive</t>
  </si>
  <si>
    <t xml:space="preserve">Skyservice Airlines </t>
  </si>
  <si>
    <t>Etobicoke, ON M9W 1K6</t>
  </si>
  <si>
    <t>1) Please print the form, attach original receipts, sign and submit to Tricia Tunney via mail: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</si>
</sst>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\-yy;@"/>
    <numFmt numFmtId="174" formatCode="0_);[Red]\(0\)"/>
    <numFmt numFmtId="175" formatCode="[$-1009]mmmm\ d\,\ yyyy"/>
    <numFmt numFmtId="176" formatCode="[$-1009]d\-mmm\-yy;@"/>
    <numFmt numFmtId="177" formatCode="#,##0.00_ ;[Red]\-#,##0.00\ 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14" fontId="0" fillId="0" borderId="11" xfId="0" applyNumberFormat="1" applyBorder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14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 quotePrefix="1">
      <alignment/>
    </xf>
    <xf numFmtId="0" fontId="0" fillId="0" borderId="11" xfId="0" applyBorder="1" applyAlignment="1" quotePrefix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Border="1" applyAlignment="1" quotePrefix="1">
      <alignment/>
    </xf>
    <xf numFmtId="49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38" fontId="0" fillId="0" borderId="11" xfId="0" applyNumberForma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1" fillId="0" borderId="22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40" fontId="0" fillId="0" borderId="0" xfId="0" applyNumberForma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 quotePrefix="1">
      <alignment/>
    </xf>
    <xf numFmtId="0" fontId="1" fillId="0" borderId="11" xfId="0" applyFont="1" applyBorder="1" applyAlignment="1">
      <alignment wrapText="1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73" fontId="8" fillId="0" borderId="25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Alignment="1">
      <alignment/>
    </xf>
    <xf numFmtId="40" fontId="2" fillId="0" borderId="26" xfId="0" applyNumberFormat="1" applyFont="1" applyFill="1" applyBorder="1" applyAlignment="1">
      <alignment/>
    </xf>
    <xf numFmtId="176" fontId="10" fillId="0" borderId="27" xfId="0" applyNumberFormat="1" applyFont="1" applyBorder="1" applyAlignment="1">
      <alignment/>
    </xf>
    <xf numFmtId="14" fontId="10" fillId="0" borderId="28" xfId="0" applyNumberFormat="1" applyFont="1" applyBorder="1" applyAlignment="1">
      <alignment horizontal="left"/>
    </xf>
    <xf numFmtId="14" fontId="10" fillId="0" borderId="21" xfId="0" applyNumberFormat="1" applyFont="1" applyBorder="1" applyAlignment="1">
      <alignment horizontal="left" wrapText="1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177" fontId="10" fillId="0" borderId="21" xfId="0" applyNumberFormat="1" applyFont="1" applyBorder="1" applyAlignment="1">
      <alignment/>
    </xf>
    <xf numFmtId="40" fontId="10" fillId="34" borderId="21" xfId="0" applyNumberFormat="1" applyFont="1" applyFill="1" applyBorder="1" applyAlignment="1">
      <alignment/>
    </xf>
    <xf numFmtId="40" fontId="10" fillId="34" borderId="11" xfId="0" applyNumberFormat="1" applyFont="1" applyFill="1" applyBorder="1" applyAlignment="1">
      <alignment/>
    </xf>
    <xf numFmtId="40" fontId="10" fillId="0" borderId="11" xfId="0" applyNumberFormat="1" applyFont="1" applyFill="1" applyBorder="1" applyAlignment="1">
      <alignment horizontal="right"/>
    </xf>
    <xf numFmtId="0" fontId="10" fillId="34" borderId="21" xfId="0" applyFont="1" applyFill="1" applyBorder="1" applyAlignment="1">
      <alignment horizontal="right"/>
    </xf>
    <xf numFmtId="38" fontId="10" fillId="34" borderId="11" xfId="0" applyNumberFormat="1" applyFont="1" applyFill="1" applyBorder="1" applyAlignment="1">
      <alignment/>
    </xf>
    <xf numFmtId="174" fontId="10" fillId="34" borderId="11" xfId="0" applyNumberFormat="1" applyFont="1" applyFill="1" applyBorder="1" applyAlignment="1">
      <alignment/>
    </xf>
    <xf numFmtId="0" fontId="10" fillId="0" borderId="28" xfId="0" applyFont="1" applyBorder="1" applyAlignment="1">
      <alignment/>
    </xf>
    <xf numFmtId="40" fontId="10" fillId="34" borderId="30" xfId="0" applyNumberFormat="1" applyFont="1" applyFill="1" applyBorder="1" applyAlignment="1">
      <alignment/>
    </xf>
    <xf numFmtId="14" fontId="10" fillId="0" borderId="11" xfId="0" applyNumberFormat="1" applyFont="1" applyBorder="1" applyAlignment="1">
      <alignment horizontal="left"/>
    </xf>
    <xf numFmtId="14" fontId="10" fillId="0" borderId="11" xfId="0" applyNumberFormat="1" applyFont="1" applyBorder="1" applyAlignment="1">
      <alignment horizontal="left" wrapText="1"/>
    </xf>
    <xf numFmtId="177" fontId="10" fillId="0" borderId="11" xfId="0" applyNumberFormat="1" applyFont="1" applyBorder="1" applyAlignment="1">
      <alignment/>
    </xf>
    <xf numFmtId="40" fontId="10" fillId="0" borderId="11" xfId="0" applyNumberFormat="1" applyFont="1" applyFill="1" applyBorder="1" applyAlignment="1">
      <alignment/>
    </xf>
    <xf numFmtId="40" fontId="10" fillId="0" borderId="31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32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wrapText="1"/>
    </xf>
    <xf numFmtId="0" fontId="10" fillId="34" borderId="32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40" fontId="10" fillId="34" borderId="11" xfId="0" applyNumberFormat="1" applyFont="1" applyFill="1" applyBorder="1" applyAlignment="1" quotePrefix="1">
      <alignment horizontal="center"/>
    </xf>
    <xf numFmtId="40" fontId="10" fillId="34" borderId="11" xfId="0" applyNumberFormat="1" applyFont="1" applyFill="1" applyBorder="1" applyAlignment="1">
      <alignment horizontal="right"/>
    </xf>
    <xf numFmtId="0" fontId="10" fillId="34" borderId="21" xfId="0" applyFont="1" applyFill="1" applyBorder="1" applyAlignment="1" quotePrefix="1">
      <alignment horizontal="right"/>
    </xf>
    <xf numFmtId="38" fontId="10" fillId="34" borderId="11" xfId="0" applyNumberFormat="1" applyFont="1" applyFill="1" applyBorder="1" applyAlignment="1" quotePrefix="1">
      <alignment horizontal="right"/>
    </xf>
    <xf numFmtId="40" fontId="10" fillId="34" borderId="19" xfId="0" applyNumberFormat="1" applyFont="1" applyFill="1" applyBorder="1" applyAlignment="1" quotePrefix="1">
      <alignment horizontal="center"/>
    </xf>
    <xf numFmtId="0" fontId="11" fillId="0" borderId="0" xfId="0" applyFont="1" applyAlignment="1">
      <alignment/>
    </xf>
    <xf numFmtId="40" fontId="11" fillId="0" borderId="33" xfId="0" applyNumberFormat="1" applyFont="1" applyFill="1" applyBorder="1" applyAlignment="1">
      <alignment/>
    </xf>
    <xf numFmtId="40" fontId="11" fillId="0" borderId="33" xfId="0" applyNumberFormat="1" applyFont="1" applyBorder="1" applyAlignment="1">
      <alignment/>
    </xf>
    <xf numFmtId="40" fontId="10" fillId="0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 horizontal="left" wrapText="1"/>
    </xf>
    <xf numFmtId="2" fontId="8" fillId="0" borderId="25" xfId="0" applyNumberFormat="1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5</xdr:col>
      <xdr:colOff>304800</xdr:colOff>
      <xdr:row>4</xdr:row>
      <xdr:rowOff>161925</xdr:rowOff>
    </xdr:to>
    <xdr:pic>
      <xdr:nvPicPr>
        <xdr:cNvPr id="1" name="Picture 1" descr="5G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8096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26.140625" style="32" customWidth="1"/>
    <col min="2" max="2" width="94.421875" style="32" customWidth="1"/>
    <col min="3" max="16384" width="9.140625" style="32" customWidth="1"/>
  </cols>
  <sheetData>
    <row r="1" spans="1:2" ht="15.75">
      <c r="A1" s="110" t="s">
        <v>139</v>
      </c>
      <c r="B1" s="110"/>
    </row>
    <row r="2" spans="1:2" ht="15.75">
      <c r="A2" s="31"/>
      <c r="B2" s="31"/>
    </row>
    <row r="3" ht="15.75">
      <c r="A3" s="33" t="s">
        <v>92</v>
      </c>
    </row>
    <row r="4" spans="1:2" ht="15.75">
      <c r="A4" s="34" t="s">
        <v>90</v>
      </c>
      <c r="B4" s="35"/>
    </row>
    <row r="5" spans="1:2" ht="15.75">
      <c r="A5" s="36"/>
      <c r="B5" s="37"/>
    </row>
    <row r="6" spans="1:2" ht="15.75">
      <c r="A6" s="38" t="s">
        <v>91</v>
      </c>
      <c r="B6" s="39"/>
    </row>
    <row r="9" ht="15.75">
      <c r="A9" s="33" t="s">
        <v>78</v>
      </c>
    </row>
    <row r="10" spans="1:2" ht="15.75">
      <c r="A10" s="40" t="s">
        <v>81</v>
      </c>
      <c r="B10" s="40" t="s">
        <v>75</v>
      </c>
    </row>
    <row r="11" spans="1:2" ht="15.75">
      <c r="A11" s="41"/>
      <c r="B11" s="41"/>
    </row>
    <row r="12" spans="1:2" ht="15.75">
      <c r="A12" s="41" t="s">
        <v>82</v>
      </c>
      <c r="B12" s="41" t="s">
        <v>76</v>
      </c>
    </row>
    <row r="13" spans="1:2" ht="15.75">
      <c r="A13" s="41"/>
      <c r="B13" s="41"/>
    </row>
    <row r="14" spans="1:2" ht="15.75">
      <c r="A14" s="41" t="s">
        <v>1</v>
      </c>
      <c r="B14" s="41" t="s">
        <v>77</v>
      </c>
    </row>
    <row r="15" spans="1:2" ht="15.75">
      <c r="A15" s="41"/>
      <c r="B15" s="41"/>
    </row>
    <row r="16" spans="1:2" ht="15.75">
      <c r="A16" s="41" t="s">
        <v>133</v>
      </c>
      <c r="B16" s="41" t="s">
        <v>134</v>
      </c>
    </row>
    <row r="17" spans="1:2" ht="15.75">
      <c r="A17" s="42"/>
      <c r="B17" s="42" t="s">
        <v>135</v>
      </c>
    </row>
    <row r="20" spans="1:2" ht="33.75" customHeight="1">
      <c r="A20" s="111" t="s">
        <v>140</v>
      </c>
      <c r="B20" s="111"/>
    </row>
    <row r="21" spans="1:2" ht="15.75">
      <c r="A21" s="41" t="s">
        <v>1</v>
      </c>
      <c r="B21" s="41" t="s">
        <v>79</v>
      </c>
    </row>
    <row r="22" spans="1:2" ht="15.75">
      <c r="A22" s="41"/>
      <c r="B22" s="41"/>
    </row>
    <row r="23" spans="1:2" ht="15.75">
      <c r="A23" s="41" t="s">
        <v>83</v>
      </c>
      <c r="B23" s="41" t="s">
        <v>80</v>
      </c>
    </row>
    <row r="24" spans="1:2" ht="15.75">
      <c r="A24" s="41"/>
      <c r="B24" s="41"/>
    </row>
    <row r="25" spans="1:2" ht="15.75">
      <c r="A25" s="41" t="s">
        <v>110</v>
      </c>
      <c r="B25" s="41" t="s">
        <v>112</v>
      </c>
    </row>
    <row r="26" spans="1:2" ht="15.75">
      <c r="A26" s="41"/>
      <c r="B26" s="41"/>
    </row>
    <row r="27" spans="1:2" ht="15.75">
      <c r="A27" s="41" t="s">
        <v>84</v>
      </c>
      <c r="B27" s="41" t="s">
        <v>113</v>
      </c>
    </row>
    <row r="28" spans="1:2" ht="15.75">
      <c r="A28" s="41"/>
      <c r="B28" s="41"/>
    </row>
    <row r="29" spans="1:2" ht="15.75">
      <c r="A29" s="41" t="s">
        <v>121</v>
      </c>
      <c r="B29" s="41" t="s">
        <v>136</v>
      </c>
    </row>
    <row r="30" spans="1:2" ht="15.75">
      <c r="A30" s="41"/>
      <c r="B30" s="41"/>
    </row>
    <row r="31" spans="1:2" ht="15.75">
      <c r="A31" s="41" t="s">
        <v>20</v>
      </c>
      <c r="B31" s="41" t="s">
        <v>137</v>
      </c>
    </row>
    <row r="32" spans="1:2" ht="15.75">
      <c r="A32" s="41"/>
      <c r="B32" s="41"/>
    </row>
    <row r="33" spans="1:2" ht="15.75">
      <c r="A33" s="41" t="s">
        <v>21</v>
      </c>
      <c r="B33" s="41" t="s">
        <v>138</v>
      </c>
    </row>
    <row r="34" spans="1:2" ht="15.75">
      <c r="A34" s="41"/>
      <c r="B34" s="41"/>
    </row>
    <row r="35" spans="1:2" ht="15.75">
      <c r="A35" s="41" t="s">
        <v>85</v>
      </c>
      <c r="B35" s="41" t="s">
        <v>94</v>
      </c>
    </row>
    <row r="36" spans="1:2" ht="15.75">
      <c r="A36" s="41"/>
      <c r="B36" s="41"/>
    </row>
    <row r="37" spans="1:2" ht="15.75">
      <c r="A37" s="41" t="s">
        <v>86</v>
      </c>
      <c r="B37" s="41" t="s">
        <v>141</v>
      </c>
    </row>
    <row r="38" spans="1:2" ht="15.75">
      <c r="A38" s="41"/>
      <c r="B38" s="41"/>
    </row>
    <row r="39" spans="1:2" ht="15.75">
      <c r="A39" s="41" t="s">
        <v>87</v>
      </c>
      <c r="B39" s="41" t="s">
        <v>88</v>
      </c>
    </row>
    <row r="40" spans="1:2" ht="15.75">
      <c r="A40" s="42"/>
      <c r="B40" s="42" t="s">
        <v>89</v>
      </c>
    </row>
    <row r="43" ht="15.75">
      <c r="A43" s="33" t="s">
        <v>154</v>
      </c>
    </row>
    <row r="44" spans="1:2" ht="15.75">
      <c r="A44" s="33"/>
      <c r="B44" s="32" t="s">
        <v>150</v>
      </c>
    </row>
    <row r="45" ht="15.75">
      <c r="B45" s="32" t="s">
        <v>152</v>
      </c>
    </row>
    <row r="46" spans="1:2" ht="15.75">
      <c r="A46" s="33"/>
      <c r="B46" s="32" t="s">
        <v>151</v>
      </c>
    </row>
    <row r="47" ht="15.75">
      <c r="B47" s="32" t="s">
        <v>153</v>
      </c>
    </row>
  </sheetData>
  <sheetProtection/>
  <mergeCells count="2">
    <mergeCell ref="A1:B1"/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8"/>
  <sheetViews>
    <sheetView showGridLines="0" showZeros="0" zoomScale="50" zoomScaleNormal="50" zoomScalePageLayoutView="0" workbookViewId="0" topLeftCell="A1">
      <selection activeCell="A24" sqref="A24"/>
    </sheetView>
  </sheetViews>
  <sheetFormatPr defaultColWidth="9.140625" defaultRowHeight="12.75"/>
  <cols>
    <col min="1" max="1" width="17.8515625" style="0" customWidth="1"/>
    <col min="2" max="2" width="13.8515625" style="0" bestFit="1" customWidth="1"/>
    <col min="3" max="3" width="19.28125" style="0" customWidth="1"/>
    <col min="4" max="4" width="52.421875" style="0" customWidth="1"/>
    <col min="5" max="5" width="14.00390625" style="0" customWidth="1"/>
    <col min="6" max="7" width="12.28125" style="0" customWidth="1"/>
    <col min="8" max="8" width="14.421875" style="0" customWidth="1"/>
    <col min="9" max="9" width="13.28125" style="45" customWidth="1"/>
    <col min="10" max="10" width="12.00390625" style="6" customWidth="1"/>
    <col min="11" max="11" width="11.140625" style="6" customWidth="1"/>
    <col min="12" max="12" width="12.00390625" style="6" customWidth="1"/>
    <col min="13" max="13" width="13.140625" style="6" customWidth="1"/>
    <col min="14" max="14" width="14.7109375" style="0" customWidth="1"/>
    <col min="15" max="15" width="10.421875" style="0" customWidth="1"/>
    <col min="16" max="16" width="10.421875" style="0" hidden="1" customWidth="1"/>
    <col min="17" max="17" width="14.28125" style="0" customWidth="1"/>
    <col min="18" max="18" width="14.57421875" style="0" customWidth="1"/>
    <col min="19" max="19" width="15.8515625" style="6" customWidth="1"/>
    <col min="20" max="16384" width="9.140625" style="11" customWidth="1"/>
  </cols>
  <sheetData>
    <row r="2" spans="14:19" ht="18.75" customHeight="1">
      <c r="N2" s="67" t="s">
        <v>10</v>
      </c>
      <c r="Q2" s="112"/>
      <c r="R2" s="112"/>
      <c r="S2" s="11"/>
    </row>
    <row r="3" spans="14:19" ht="14.25" customHeight="1">
      <c r="N3" s="67"/>
      <c r="Q3" s="63"/>
      <c r="R3" s="63"/>
      <c r="S3" s="11"/>
    </row>
    <row r="4" spans="14:19" ht="15">
      <c r="N4" s="67" t="s">
        <v>11</v>
      </c>
      <c r="Q4" s="112"/>
      <c r="R4" s="112"/>
      <c r="S4" s="11"/>
    </row>
    <row r="5" spans="1:18" s="12" customFormat="1" ht="18">
      <c r="A5" s="10"/>
      <c r="B5" s="10"/>
      <c r="C5" s="10"/>
      <c r="D5" s="1"/>
      <c r="E5" s="1"/>
      <c r="F5" s="1"/>
      <c r="G5" s="1"/>
      <c r="H5" s="1"/>
      <c r="I5" s="47"/>
      <c r="N5" s="68"/>
      <c r="P5" s="2"/>
      <c r="Q5" s="64"/>
      <c r="R5" s="64"/>
    </row>
    <row r="6" spans="1:19" ht="18">
      <c r="A6" s="15" t="s">
        <v>0</v>
      </c>
      <c r="B6" s="15"/>
      <c r="C6" s="15"/>
      <c r="D6" s="43" t="s">
        <v>93</v>
      </c>
      <c r="E6" s="43"/>
      <c r="F6" s="43"/>
      <c r="G6" s="43"/>
      <c r="I6"/>
      <c r="J6"/>
      <c r="N6" s="67" t="s">
        <v>9</v>
      </c>
      <c r="Q6" s="65"/>
      <c r="R6" s="66"/>
      <c r="S6" s="11"/>
    </row>
    <row r="7" spans="14:19" ht="15">
      <c r="N7" s="67" t="s">
        <v>143</v>
      </c>
      <c r="Q7" s="66"/>
      <c r="R7" s="63"/>
      <c r="S7" s="11"/>
    </row>
    <row r="8" spans="14:19" ht="15">
      <c r="N8" s="67"/>
      <c r="Q8" s="66"/>
      <c r="R8" s="63"/>
      <c r="S8" s="11"/>
    </row>
    <row r="9" spans="14:19" ht="15">
      <c r="N9" s="67" t="s">
        <v>128</v>
      </c>
      <c r="Q9" s="112"/>
      <c r="R9" s="112"/>
      <c r="S9" s="11"/>
    </row>
    <row r="10" spans="14:15" ht="18.75" thickBot="1">
      <c r="N10" s="2"/>
      <c r="O10" s="6"/>
    </row>
    <row r="11" spans="6:19" ht="18.75" thickBot="1">
      <c r="F11" s="116" t="s">
        <v>121</v>
      </c>
      <c r="G11" s="117"/>
      <c r="H11" s="118"/>
      <c r="N11" s="113" t="s">
        <v>17</v>
      </c>
      <c r="O11" s="114"/>
      <c r="P11" s="114"/>
      <c r="Q11" s="114"/>
      <c r="R11" s="114"/>
      <c r="S11" s="115"/>
    </row>
    <row r="12" spans="1:19" ht="29.25" customHeight="1" thickBot="1">
      <c r="A12" s="58" t="s">
        <v>144</v>
      </c>
      <c r="B12" s="4" t="s">
        <v>18</v>
      </c>
      <c r="C12" s="44" t="s">
        <v>110</v>
      </c>
      <c r="D12" s="46" t="s">
        <v>2</v>
      </c>
      <c r="E12" s="4" t="s">
        <v>145</v>
      </c>
      <c r="F12" s="44" t="s">
        <v>117</v>
      </c>
      <c r="G12" s="4" t="s">
        <v>20</v>
      </c>
      <c r="H12" s="4" t="s">
        <v>118</v>
      </c>
      <c r="I12" s="59" t="s">
        <v>142</v>
      </c>
      <c r="J12" s="7" t="s">
        <v>7</v>
      </c>
      <c r="K12" s="7" t="s">
        <v>13</v>
      </c>
      <c r="L12" s="9" t="s">
        <v>12</v>
      </c>
      <c r="M12" s="9" t="s">
        <v>132</v>
      </c>
      <c r="N12" s="53" t="s">
        <v>71</v>
      </c>
      <c r="O12" s="54" t="s">
        <v>23</v>
      </c>
      <c r="P12" s="54"/>
      <c r="Q12" s="55" t="s">
        <v>22</v>
      </c>
      <c r="R12" s="56" t="s">
        <v>24</v>
      </c>
      <c r="S12" s="57" t="s">
        <v>100</v>
      </c>
    </row>
    <row r="13" spans="1:19" s="60" customFormat="1" ht="21.75" customHeight="1" thickTop="1">
      <c r="A13" s="73"/>
      <c r="B13" s="74"/>
      <c r="C13" s="75"/>
      <c r="D13" s="76"/>
      <c r="E13" s="77"/>
      <c r="F13" s="77"/>
      <c r="G13" s="78"/>
      <c r="H13" s="78"/>
      <c r="I13" s="107"/>
      <c r="J13" s="79">
        <f aca="true" t="shared" si="0" ref="J13:J40">IF(C13="Ontario",VLOOKUP(B13,GST,2)*I13,IF(C13="Quebec",VLOOKUP(B13,GST,2)*I13,IF(C13="Others-Canadian",VLOOKUP(B13,GST,2)*I13,"")))</f>
      </c>
      <c r="K13" s="80">
        <f aca="true" t="shared" si="1" ref="K13:K40">IF(C13="Quebec",VLOOKUP(B13,QST,2)*I13,"")</f>
      </c>
      <c r="L13" s="80">
        <f aca="true" t="shared" si="2" ref="L13:L40">IF(C13="Nova Scotia,New Brunswick &amp; Newfoundland",VLOOKUP(B13,HST,2)*I13,"")</f>
      </c>
      <c r="M13" s="81"/>
      <c r="N13" s="82">
        <f aca="true" t="shared" si="3" ref="N13:N40">IF(B13&gt;"","0000","")</f>
      </c>
      <c r="O13" s="83"/>
      <c r="P13" s="83">
        <f aca="true" t="shared" si="4" ref="P13:P33">IF(B13&gt;"",VLOOKUP(O13,deptcodes2,2),"")</f>
      </c>
      <c r="Q13" s="84"/>
      <c r="R13" s="85"/>
      <c r="S13" s="86"/>
    </row>
    <row r="14" spans="1:19" s="60" customFormat="1" ht="21.75" customHeight="1">
      <c r="A14" s="73"/>
      <c r="B14" s="87"/>
      <c r="C14" s="88"/>
      <c r="D14" s="76"/>
      <c r="E14" s="77"/>
      <c r="F14" s="77"/>
      <c r="G14" s="89"/>
      <c r="H14" s="89"/>
      <c r="I14" s="90">
        <f aca="true" t="shared" si="5" ref="I14:I40">IF(B14="Mileage",E14*0.42,0)</f>
        <v>0</v>
      </c>
      <c r="J14" s="79">
        <f t="shared" si="0"/>
      </c>
      <c r="K14" s="80">
        <f t="shared" si="1"/>
      </c>
      <c r="L14" s="80">
        <f t="shared" si="2"/>
      </c>
      <c r="M14" s="91"/>
      <c r="N14" s="82">
        <f t="shared" si="3"/>
      </c>
      <c r="O14" s="83">
        <f aca="true" t="shared" si="6" ref="O14:O40">IF(B14&gt;"",VLOOKUP($Q$4,Deptcodes,2),"")</f>
      </c>
      <c r="P14" s="83">
        <f t="shared" si="4"/>
      </c>
      <c r="Q14" s="84">
        <f>IF(B14&gt;"",IF(P14=1,VLOOKUP(B14,Acctcodes,2),IF(P14=2,VLOOKUP(B14,Acctcodes2,2),VLOOKUP(B14,Acctcodes3,2))),"")</f>
      </c>
      <c r="R14" s="92"/>
      <c r="S14" s="80">
        <f aca="true" t="shared" si="7" ref="S14:S40">SUM(I14)-SUM(J14:M14)</f>
        <v>0</v>
      </c>
    </row>
    <row r="15" spans="1:19" s="60" customFormat="1" ht="21.75" customHeight="1">
      <c r="A15" s="73"/>
      <c r="B15" s="87"/>
      <c r="C15" s="88"/>
      <c r="D15" s="93"/>
      <c r="E15" s="77"/>
      <c r="F15" s="77"/>
      <c r="G15" s="89"/>
      <c r="H15" s="89"/>
      <c r="I15" s="90">
        <f t="shared" si="5"/>
        <v>0</v>
      </c>
      <c r="J15" s="79">
        <f t="shared" si="0"/>
      </c>
      <c r="K15" s="80">
        <f t="shared" si="1"/>
      </c>
      <c r="L15" s="80"/>
      <c r="M15" s="91"/>
      <c r="N15" s="82">
        <f>IF(B15&gt;"","0000","")</f>
      </c>
      <c r="O15" s="83">
        <f>IF(B15&gt;"",VLOOKUP($Q$4,Deptcodes,2),"")</f>
      </c>
      <c r="P15" s="83">
        <f>IF(B15&gt;"",VLOOKUP(O15,deptcodes2,2),"")</f>
      </c>
      <c r="Q15" s="84">
        <f>IF(B15&gt;"",IF(P15=1,VLOOKUP(B15,Acctcodes,2),VLOOKUP(B15,Acctcodes2,2)),"")</f>
      </c>
      <c r="R15" s="92"/>
      <c r="S15" s="80">
        <f t="shared" si="7"/>
        <v>0</v>
      </c>
    </row>
    <row r="16" spans="1:19" s="60" customFormat="1" ht="21.75" customHeight="1">
      <c r="A16" s="73"/>
      <c r="B16" s="87"/>
      <c r="C16" s="88"/>
      <c r="D16" s="93"/>
      <c r="E16" s="77"/>
      <c r="F16" s="77"/>
      <c r="G16" s="89"/>
      <c r="H16" s="89"/>
      <c r="I16" s="90">
        <f t="shared" si="5"/>
        <v>0</v>
      </c>
      <c r="J16" s="79">
        <f t="shared" si="0"/>
      </c>
      <c r="K16" s="80">
        <f t="shared" si="1"/>
      </c>
      <c r="L16" s="80">
        <f t="shared" si="2"/>
      </c>
      <c r="M16" s="91"/>
      <c r="N16" s="82">
        <f t="shared" si="3"/>
      </c>
      <c r="O16" s="83">
        <f t="shared" si="6"/>
      </c>
      <c r="P16" s="83">
        <f t="shared" si="4"/>
      </c>
      <c r="Q16" s="84">
        <f aca="true" t="shared" si="8" ref="Q16:Q40">IF(B16&gt;"",IF(P16=1,VLOOKUP(B16,Acctcodes,2),VLOOKUP(B16,Acctcodes2,2)),"")</f>
      </c>
      <c r="R16" s="92"/>
      <c r="S16" s="80">
        <f t="shared" si="7"/>
        <v>0</v>
      </c>
    </row>
    <row r="17" spans="1:19" s="60" customFormat="1" ht="21.75" customHeight="1">
      <c r="A17" s="73"/>
      <c r="B17" s="87"/>
      <c r="C17" s="88"/>
      <c r="D17" s="93"/>
      <c r="E17" s="77"/>
      <c r="F17" s="77"/>
      <c r="G17" s="89"/>
      <c r="H17" s="89"/>
      <c r="I17" s="90">
        <f t="shared" si="5"/>
        <v>0</v>
      </c>
      <c r="J17" s="79">
        <f t="shared" si="0"/>
      </c>
      <c r="K17" s="80">
        <f t="shared" si="1"/>
      </c>
      <c r="L17" s="80">
        <f t="shared" si="2"/>
      </c>
      <c r="M17" s="91"/>
      <c r="N17" s="82">
        <f t="shared" si="3"/>
      </c>
      <c r="O17" s="83">
        <f t="shared" si="6"/>
      </c>
      <c r="P17" s="83">
        <f t="shared" si="4"/>
      </c>
      <c r="Q17" s="84">
        <f t="shared" si="8"/>
      </c>
      <c r="R17" s="92"/>
      <c r="S17" s="80">
        <f t="shared" si="7"/>
        <v>0</v>
      </c>
    </row>
    <row r="18" spans="1:19" s="60" customFormat="1" ht="21.75" customHeight="1">
      <c r="A18" s="73"/>
      <c r="B18" s="87"/>
      <c r="C18" s="88"/>
      <c r="D18" s="93"/>
      <c r="E18" s="77"/>
      <c r="F18" s="77"/>
      <c r="G18" s="89"/>
      <c r="H18" s="89"/>
      <c r="I18" s="90">
        <f t="shared" si="5"/>
        <v>0</v>
      </c>
      <c r="J18" s="79">
        <f t="shared" si="0"/>
      </c>
      <c r="K18" s="80">
        <f t="shared" si="1"/>
      </c>
      <c r="L18" s="80">
        <f t="shared" si="2"/>
      </c>
      <c r="M18" s="91"/>
      <c r="N18" s="82">
        <f t="shared" si="3"/>
      </c>
      <c r="O18" s="83">
        <f t="shared" si="6"/>
      </c>
      <c r="P18" s="83">
        <f t="shared" si="4"/>
      </c>
      <c r="Q18" s="84">
        <f t="shared" si="8"/>
      </c>
      <c r="R18" s="92"/>
      <c r="S18" s="80">
        <f t="shared" si="7"/>
        <v>0</v>
      </c>
    </row>
    <row r="19" spans="1:19" s="60" customFormat="1" ht="21.75" customHeight="1">
      <c r="A19" s="73"/>
      <c r="B19" s="87"/>
      <c r="C19" s="88"/>
      <c r="D19" s="93"/>
      <c r="E19" s="77"/>
      <c r="F19" s="77"/>
      <c r="G19" s="89"/>
      <c r="H19" s="89"/>
      <c r="I19" s="90">
        <f t="shared" si="5"/>
        <v>0</v>
      </c>
      <c r="J19" s="79">
        <f t="shared" si="0"/>
      </c>
      <c r="K19" s="80">
        <f t="shared" si="1"/>
      </c>
      <c r="L19" s="80">
        <f t="shared" si="2"/>
      </c>
      <c r="M19" s="91"/>
      <c r="N19" s="82">
        <f t="shared" si="3"/>
      </c>
      <c r="O19" s="83">
        <f t="shared" si="6"/>
      </c>
      <c r="P19" s="83">
        <f t="shared" si="4"/>
      </c>
      <c r="Q19" s="84">
        <f t="shared" si="8"/>
      </c>
      <c r="R19" s="92"/>
      <c r="S19" s="80">
        <f t="shared" si="7"/>
        <v>0</v>
      </c>
    </row>
    <row r="20" spans="1:19" s="60" customFormat="1" ht="21.75" customHeight="1">
      <c r="A20" s="73"/>
      <c r="B20" s="87"/>
      <c r="C20" s="88"/>
      <c r="D20" s="93"/>
      <c r="E20" s="77"/>
      <c r="F20" s="77"/>
      <c r="G20" s="89"/>
      <c r="H20" s="89"/>
      <c r="I20" s="90">
        <f t="shared" si="5"/>
        <v>0</v>
      </c>
      <c r="J20" s="79">
        <f t="shared" si="0"/>
      </c>
      <c r="K20" s="80">
        <f t="shared" si="1"/>
      </c>
      <c r="L20" s="80">
        <f t="shared" si="2"/>
      </c>
      <c r="M20" s="91"/>
      <c r="N20" s="82">
        <f t="shared" si="3"/>
      </c>
      <c r="O20" s="83">
        <f t="shared" si="6"/>
      </c>
      <c r="P20" s="83">
        <f t="shared" si="4"/>
      </c>
      <c r="Q20" s="84">
        <f t="shared" si="8"/>
      </c>
      <c r="R20" s="92"/>
      <c r="S20" s="80">
        <f t="shared" si="7"/>
        <v>0</v>
      </c>
    </row>
    <row r="21" spans="1:19" s="60" customFormat="1" ht="21.75" customHeight="1">
      <c r="A21" s="73"/>
      <c r="B21" s="87"/>
      <c r="C21" s="88"/>
      <c r="D21" s="93"/>
      <c r="E21" s="77"/>
      <c r="F21" s="77"/>
      <c r="G21" s="89"/>
      <c r="H21" s="89"/>
      <c r="I21" s="90">
        <f t="shared" si="5"/>
        <v>0</v>
      </c>
      <c r="J21" s="79">
        <f t="shared" si="0"/>
      </c>
      <c r="K21" s="80">
        <f t="shared" si="1"/>
      </c>
      <c r="L21" s="80">
        <f t="shared" si="2"/>
      </c>
      <c r="M21" s="91"/>
      <c r="N21" s="82">
        <f t="shared" si="3"/>
      </c>
      <c r="O21" s="83">
        <f t="shared" si="6"/>
      </c>
      <c r="P21" s="83">
        <f t="shared" si="4"/>
      </c>
      <c r="Q21" s="84">
        <f t="shared" si="8"/>
      </c>
      <c r="R21" s="92"/>
      <c r="S21" s="80">
        <f t="shared" si="7"/>
        <v>0</v>
      </c>
    </row>
    <row r="22" spans="1:19" s="60" customFormat="1" ht="21.75" customHeight="1">
      <c r="A22" s="73"/>
      <c r="B22" s="87"/>
      <c r="C22" s="88"/>
      <c r="D22" s="93"/>
      <c r="E22" s="77"/>
      <c r="F22" s="77"/>
      <c r="G22" s="89"/>
      <c r="H22" s="89"/>
      <c r="I22" s="90">
        <f t="shared" si="5"/>
        <v>0</v>
      </c>
      <c r="J22" s="79">
        <f t="shared" si="0"/>
      </c>
      <c r="K22" s="80">
        <f t="shared" si="1"/>
      </c>
      <c r="L22" s="80">
        <f t="shared" si="2"/>
      </c>
      <c r="M22" s="91"/>
      <c r="N22" s="82">
        <f t="shared" si="3"/>
      </c>
      <c r="O22" s="83">
        <f t="shared" si="6"/>
      </c>
      <c r="P22" s="83">
        <f t="shared" si="4"/>
      </c>
      <c r="Q22" s="84">
        <f t="shared" si="8"/>
      </c>
      <c r="R22" s="92"/>
      <c r="S22" s="80">
        <f t="shared" si="7"/>
        <v>0</v>
      </c>
    </row>
    <row r="23" spans="1:19" s="60" customFormat="1" ht="21.75" customHeight="1">
      <c r="A23" s="73"/>
      <c r="B23" s="87"/>
      <c r="C23" s="88"/>
      <c r="D23" s="93"/>
      <c r="E23" s="77"/>
      <c r="F23" s="77"/>
      <c r="G23" s="89"/>
      <c r="H23" s="89"/>
      <c r="I23" s="90">
        <f t="shared" si="5"/>
        <v>0</v>
      </c>
      <c r="J23" s="79">
        <f t="shared" si="0"/>
      </c>
      <c r="K23" s="80">
        <f t="shared" si="1"/>
      </c>
      <c r="L23" s="80">
        <f t="shared" si="2"/>
      </c>
      <c r="M23" s="91"/>
      <c r="N23" s="82">
        <f t="shared" si="3"/>
      </c>
      <c r="O23" s="83">
        <f t="shared" si="6"/>
      </c>
      <c r="P23" s="83">
        <f t="shared" si="4"/>
      </c>
      <c r="Q23" s="84">
        <f t="shared" si="8"/>
      </c>
      <c r="R23" s="92"/>
      <c r="S23" s="80">
        <f t="shared" si="7"/>
        <v>0</v>
      </c>
    </row>
    <row r="24" spans="1:19" s="60" customFormat="1" ht="21.75" customHeight="1">
      <c r="A24" s="73"/>
      <c r="B24" s="87"/>
      <c r="C24" s="88"/>
      <c r="D24" s="93"/>
      <c r="E24" s="77"/>
      <c r="F24" s="77"/>
      <c r="G24" s="89"/>
      <c r="H24" s="89"/>
      <c r="I24" s="90">
        <f t="shared" si="5"/>
        <v>0</v>
      </c>
      <c r="J24" s="79">
        <f t="shared" si="0"/>
      </c>
      <c r="K24" s="80">
        <f t="shared" si="1"/>
      </c>
      <c r="L24" s="80">
        <f t="shared" si="2"/>
      </c>
      <c r="M24" s="91"/>
      <c r="N24" s="82">
        <f t="shared" si="3"/>
      </c>
      <c r="O24" s="83">
        <f t="shared" si="6"/>
      </c>
      <c r="P24" s="83">
        <f t="shared" si="4"/>
      </c>
      <c r="Q24" s="84">
        <f t="shared" si="8"/>
      </c>
      <c r="R24" s="92"/>
      <c r="S24" s="80">
        <f t="shared" si="7"/>
        <v>0</v>
      </c>
    </row>
    <row r="25" spans="1:19" s="60" customFormat="1" ht="21.75" customHeight="1">
      <c r="A25" s="73"/>
      <c r="B25" s="87"/>
      <c r="C25" s="88"/>
      <c r="D25" s="93"/>
      <c r="E25" s="77"/>
      <c r="F25" s="77"/>
      <c r="G25" s="89"/>
      <c r="H25" s="89"/>
      <c r="I25" s="90">
        <f t="shared" si="5"/>
        <v>0</v>
      </c>
      <c r="J25" s="79">
        <f t="shared" si="0"/>
      </c>
      <c r="K25" s="80">
        <f t="shared" si="1"/>
      </c>
      <c r="L25" s="80">
        <f t="shared" si="2"/>
      </c>
      <c r="M25" s="91"/>
      <c r="N25" s="82">
        <f t="shared" si="3"/>
      </c>
      <c r="O25" s="83">
        <f t="shared" si="6"/>
      </c>
      <c r="P25" s="83">
        <f t="shared" si="4"/>
      </c>
      <c r="Q25" s="84">
        <f t="shared" si="8"/>
      </c>
      <c r="R25" s="92"/>
      <c r="S25" s="80">
        <f t="shared" si="7"/>
        <v>0</v>
      </c>
    </row>
    <row r="26" spans="1:19" s="60" customFormat="1" ht="21.75" customHeight="1">
      <c r="A26" s="73"/>
      <c r="B26" s="87"/>
      <c r="C26" s="88"/>
      <c r="D26" s="93"/>
      <c r="E26" s="77"/>
      <c r="F26" s="77"/>
      <c r="G26" s="89"/>
      <c r="H26" s="89"/>
      <c r="I26" s="90">
        <f t="shared" si="5"/>
        <v>0</v>
      </c>
      <c r="J26" s="79">
        <f t="shared" si="0"/>
      </c>
      <c r="K26" s="80">
        <f t="shared" si="1"/>
      </c>
      <c r="L26" s="80">
        <f t="shared" si="2"/>
      </c>
      <c r="M26" s="91"/>
      <c r="N26" s="82">
        <f t="shared" si="3"/>
      </c>
      <c r="O26" s="83">
        <f t="shared" si="6"/>
      </c>
      <c r="P26" s="83">
        <f t="shared" si="4"/>
      </c>
      <c r="Q26" s="84">
        <f t="shared" si="8"/>
      </c>
      <c r="R26" s="92"/>
      <c r="S26" s="80">
        <f t="shared" si="7"/>
        <v>0</v>
      </c>
    </row>
    <row r="27" spans="1:19" s="60" customFormat="1" ht="21.75" customHeight="1">
      <c r="A27" s="73"/>
      <c r="B27" s="87"/>
      <c r="C27" s="88"/>
      <c r="D27" s="93"/>
      <c r="E27" s="77"/>
      <c r="F27" s="77"/>
      <c r="G27" s="89"/>
      <c r="H27" s="89"/>
      <c r="I27" s="90">
        <f t="shared" si="5"/>
        <v>0</v>
      </c>
      <c r="J27" s="79">
        <f t="shared" si="0"/>
      </c>
      <c r="K27" s="80">
        <f t="shared" si="1"/>
      </c>
      <c r="L27" s="80">
        <f t="shared" si="2"/>
      </c>
      <c r="M27" s="91"/>
      <c r="N27" s="82">
        <f t="shared" si="3"/>
      </c>
      <c r="O27" s="83">
        <f t="shared" si="6"/>
      </c>
      <c r="P27" s="83">
        <f t="shared" si="4"/>
      </c>
      <c r="Q27" s="84">
        <f t="shared" si="8"/>
      </c>
      <c r="R27" s="92"/>
      <c r="S27" s="80">
        <f t="shared" si="7"/>
        <v>0</v>
      </c>
    </row>
    <row r="28" spans="1:19" s="60" customFormat="1" ht="21.75" customHeight="1">
      <c r="A28" s="73"/>
      <c r="B28" s="87"/>
      <c r="C28" s="88"/>
      <c r="D28" s="93"/>
      <c r="E28" s="77"/>
      <c r="F28" s="77"/>
      <c r="G28" s="89"/>
      <c r="H28" s="89"/>
      <c r="I28" s="90">
        <f t="shared" si="5"/>
        <v>0</v>
      </c>
      <c r="J28" s="79">
        <f t="shared" si="0"/>
      </c>
      <c r="K28" s="80">
        <f t="shared" si="1"/>
      </c>
      <c r="L28" s="80">
        <f t="shared" si="2"/>
      </c>
      <c r="M28" s="91"/>
      <c r="N28" s="82">
        <f t="shared" si="3"/>
      </c>
      <c r="O28" s="83">
        <f t="shared" si="6"/>
      </c>
      <c r="P28" s="83">
        <f t="shared" si="4"/>
      </c>
      <c r="Q28" s="84">
        <f t="shared" si="8"/>
      </c>
      <c r="R28" s="92"/>
      <c r="S28" s="80">
        <f t="shared" si="7"/>
        <v>0</v>
      </c>
    </row>
    <row r="29" spans="1:19" s="60" customFormat="1" ht="21.75" customHeight="1">
      <c r="A29" s="73"/>
      <c r="B29" s="87"/>
      <c r="C29" s="88"/>
      <c r="D29" s="93"/>
      <c r="E29" s="77"/>
      <c r="F29" s="77"/>
      <c r="G29" s="89"/>
      <c r="H29" s="89"/>
      <c r="I29" s="90">
        <f t="shared" si="5"/>
        <v>0</v>
      </c>
      <c r="J29" s="79">
        <f t="shared" si="0"/>
      </c>
      <c r="K29" s="80">
        <f t="shared" si="1"/>
      </c>
      <c r="L29" s="80">
        <f t="shared" si="2"/>
      </c>
      <c r="M29" s="91"/>
      <c r="N29" s="82">
        <f t="shared" si="3"/>
      </c>
      <c r="O29" s="83">
        <f t="shared" si="6"/>
      </c>
      <c r="P29" s="83">
        <f t="shared" si="4"/>
      </c>
      <c r="Q29" s="84">
        <f t="shared" si="8"/>
      </c>
      <c r="R29" s="92"/>
      <c r="S29" s="80">
        <f t="shared" si="7"/>
        <v>0</v>
      </c>
    </row>
    <row r="30" spans="1:19" s="60" customFormat="1" ht="21.75" customHeight="1">
      <c r="A30" s="73"/>
      <c r="B30" s="87"/>
      <c r="C30" s="88"/>
      <c r="D30" s="93"/>
      <c r="E30" s="77"/>
      <c r="F30" s="77"/>
      <c r="G30" s="89"/>
      <c r="H30" s="89"/>
      <c r="I30" s="90">
        <f t="shared" si="5"/>
        <v>0</v>
      </c>
      <c r="J30" s="79">
        <f t="shared" si="0"/>
      </c>
      <c r="K30" s="80">
        <f t="shared" si="1"/>
      </c>
      <c r="L30" s="80">
        <f t="shared" si="2"/>
      </c>
      <c r="M30" s="91"/>
      <c r="N30" s="82">
        <f t="shared" si="3"/>
      </c>
      <c r="O30" s="83">
        <f t="shared" si="6"/>
      </c>
      <c r="P30" s="83">
        <f t="shared" si="4"/>
      </c>
      <c r="Q30" s="84">
        <f t="shared" si="8"/>
      </c>
      <c r="R30" s="92"/>
      <c r="S30" s="80">
        <f t="shared" si="7"/>
        <v>0</v>
      </c>
    </row>
    <row r="31" spans="1:19" s="60" customFormat="1" ht="21.75" customHeight="1">
      <c r="A31" s="73"/>
      <c r="B31" s="87"/>
      <c r="C31" s="88"/>
      <c r="D31" s="93"/>
      <c r="E31" s="77"/>
      <c r="F31" s="77"/>
      <c r="G31" s="89"/>
      <c r="H31" s="89"/>
      <c r="I31" s="90">
        <f t="shared" si="5"/>
        <v>0</v>
      </c>
      <c r="J31" s="79">
        <f t="shared" si="0"/>
      </c>
      <c r="K31" s="80">
        <f t="shared" si="1"/>
      </c>
      <c r="L31" s="80">
        <f t="shared" si="2"/>
      </c>
      <c r="M31" s="91"/>
      <c r="N31" s="82">
        <f t="shared" si="3"/>
      </c>
      <c r="O31" s="83">
        <f t="shared" si="6"/>
      </c>
      <c r="P31" s="83">
        <f t="shared" si="4"/>
      </c>
      <c r="Q31" s="84">
        <f t="shared" si="8"/>
      </c>
      <c r="R31" s="92"/>
      <c r="S31" s="80">
        <f t="shared" si="7"/>
        <v>0</v>
      </c>
    </row>
    <row r="32" spans="1:19" s="60" customFormat="1" ht="21.75" customHeight="1">
      <c r="A32" s="73"/>
      <c r="B32" s="87"/>
      <c r="C32" s="88"/>
      <c r="D32" s="93"/>
      <c r="E32" s="77"/>
      <c r="F32" s="77"/>
      <c r="G32" s="89"/>
      <c r="H32" s="89"/>
      <c r="I32" s="90">
        <f t="shared" si="5"/>
        <v>0</v>
      </c>
      <c r="J32" s="79">
        <f t="shared" si="0"/>
      </c>
      <c r="K32" s="80">
        <f t="shared" si="1"/>
      </c>
      <c r="L32" s="80">
        <f t="shared" si="2"/>
      </c>
      <c r="M32" s="91"/>
      <c r="N32" s="82">
        <f t="shared" si="3"/>
      </c>
      <c r="O32" s="83">
        <f t="shared" si="6"/>
      </c>
      <c r="P32" s="83">
        <f t="shared" si="4"/>
      </c>
      <c r="Q32" s="84">
        <f t="shared" si="8"/>
      </c>
      <c r="R32" s="92"/>
      <c r="S32" s="80">
        <f t="shared" si="7"/>
        <v>0</v>
      </c>
    </row>
    <row r="33" spans="1:19" s="60" customFormat="1" ht="21.75" customHeight="1">
      <c r="A33" s="73"/>
      <c r="B33" s="87"/>
      <c r="C33" s="88"/>
      <c r="D33" s="93"/>
      <c r="E33" s="77"/>
      <c r="F33" s="77"/>
      <c r="G33" s="89"/>
      <c r="H33" s="89"/>
      <c r="I33" s="90">
        <f t="shared" si="5"/>
        <v>0</v>
      </c>
      <c r="J33" s="79">
        <f t="shared" si="0"/>
      </c>
      <c r="K33" s="80">
        <f t="shared" si="1"/>
      </c>
      <c r="L33" s="80">
        <f t="shared" si="2"/>
      </c>
      <c r="M33" s="91"/>
      <c r="N33" s="82">
        <f t="shared" si="3"/>
      </c>
      <c r="O33" s="83">
        <f t="shared" si="6"/>
      </c>
      <c r="P33" s="83">
        <f t="shared" si="4"/>
      </c>
      <c r="Q33" s="84">
        <f t="shared" si="8"/>
      </c>
      <c r="R33" s="92"/>
      <c r="S33" s="80">
        <f t="shared" si="7"/>
        <v>0</v>
      </c>
    </row>
    <row r="34" spans="1:19" s="60" customFormat="1" ht="21.75" customHeight="1">
      <c r="A34" s="73"/>
      <c r="B34" s="87"/>
      <c r="C34" s="88"/>
      <c r="D34" s="93"/>
      <c r="E34" s="77"/>
      <c r="F34" s="77"/>
      <c r="G34" s="89"/>
      <c r="H34" s="89"/>
      <c r="I34" s="90">
        <f t="shared" si="5"/>
        <v>0</v>
      </c>
      <c r="J34" s="79">
        <f t="shared" si="0"/>
      </c>
      <c r="K34" s="80">
        <f t="shared" si="1"/>
      </c>
      <c r="L34" s="80">
        <f t="shared" si="2"/>
      </c>
      <c r="M34" s="91"/>
      <c r="N34" s="82">
        <f t="shared" si="3"/>
      </c>
      <c r="O34" s="83">
        <f t="shared" si="6"/>
      </c>
      <c r="P34" s="83">
        <f aca="true" t="shared" si="9" ref="P34:P44">IF(B34&gt;"",VLOOKUP(O34,deptcodes2,2),"")</f>
      </c>
      <c r="Q34" s="84">
        <f t="shared" si="8"/>
      </c>
      <c r="R34" s="92"/>
      <c r="S34" s="80">
        <f t="shared" si="7"/>
        <v>0</v>
      </c>
    </row>
    <row r="35" spans="1:19" s="60" customFormat="1" ht="21.75" customHeight="1">
      <c r="A35" s="73"/>
      <c r="B35" s="87"/>
      <c r="C35" s="88"/>
      <c r="D35" s="93"/>
      <c r="E35" s="77"/>
      <c r="F35" s="77"/>
      <c r="G35" s="89"/>
      <c r="H35" s="89"/>
      <c r="I35" s="90">
        <f t="shared" si="5"/>
        <v>0</v>
      </c>
      <c r="J35" s="79">
        <f t="shared" si="0"/>
      </c>
      <c r="K35" s="80">
        <f t="shared" si="1"/>
      </c>
      <c r="L35" s="80">
        <f t="shared" si="2"/>
      </c>
      <c r="M35" s="91"/>
      <c r="N35" s="82">
        <f t="shared" si="3"/>
      </c>
      <c r="O35" s="83">
        <f t="shared" si="6"/>
      </c>
      <c r="P35" s="83">
        <f t="shared" si="9"/>
      </c>
      <c r="Q35" s="84">
        <f t="shared" si="8"/>
      </c>
      <c r="R35" s="92"/>
      <c r="S35" s="80">
        <f t="shared" si="7"/>
        <v>0</v>
      </c>
    </row>
    <row r="36" spans="1:19" s="60" customFormat="1" ht="21.75" customHeight="1">
      <c r="A36" s="73"/>
      <c r="B36" s="87"/>
      <c r="C36" s="88"/>
      <c r="D36" s="93"/>
      <c r="E36" s="77"/>
      <c r="F36" s="77"/>
      <c r="G36" s="89"/>
      <c r="H36" s="89"/>
      <c r="I36" s="90">
        <f t="shared" si="5"/>
        <v>0</v>
      </c>
      <c r="J36" s="79">
        <f t="shared" si="0"/>
      </c>
      <c r="K36" s="80">
        <f t="shared" si="1"/>
      </c>
      <c r="L36" s="80">
        <f t="shared" si="2"/>
      </c>
      <c r="M36" s="91"/>
      <c r="N36" s="82">
        <f t="shared" si="3"/>
      </c>
      <c r="O36" s="83">
        <f t="shared" si="6"/>
      </c>
      <c r="P36" s="83">
        <f t="shared" si="9"/>
      </c>
      <c r="Q36" s="84">
        <f t="shared" si="8"/>
      </c>
      <c r="R36" s="92"/>
      <c r="S36" s="80">
        <f t="shared" si="7"/>
        <v>0</v>
      </c>
    </row>
    <row r="37" spans="1:19" s="60" customFormat="1" ht="21.75" customHeight="1">
      <c r="A37" s="73"/>
      <c r="B37" s="87"/>
      <c r="C37" s="88"/>
      <c r="D37" s="93"/>
      <c r="E37" s="77"/>
      <c r="F37" s="77"/>
      <c r="G37" s="89"/>
      <c r="H37" s="89"/>
      <c r="I37" s="90">
        <f t="shared" si="5"/>
        <v>0</v>
      </c>
      <c r="J37" s="79">
        <f t="shared" si="0"/>
      </c>
      <c r="K37" s="80">
        <f t="shared" si="1"/>
      </c>
      <c r="L37" s="80">
        <f t="shared" si="2"/>
      </c>
      <c r="M37" s="91"/>
      <c r="N37" s="82">
        <f t="shared" si="3"/>
      </c>
      <c r="O37" s="83">
        <f t="shared" si="6"/>
      </c>
      <c r="P37" s="83">
        <f t="shared" si="9"/>
      </c>
      <c r="Q37" s="84">
        <f t="shared" si="8"/>
      </c>
      <c r="R37" s="92"/>
      <c r="S37" s="80">
        <f t="shared" si="7"/>
        <v>0</v>
      </c>
    </row>
    <row r="38" spans="1:19" s="60" customFormat="1" ht="21.75" customHeight="1">
      <c r="A38" s="73"/>
      <c r="B38" s="87"/>
      <c r="C38" s="88"/>
      <c r="D38" s="93"/>
      <c r="E38" s="77"/>
      <c r="F38" s="77"/>
      <c r="G38" s="89"/>
      <c r="H38" s="89"/>
      <c r="I38" s="90">
        <f t="shared" si="5"/>
        <v>0</v>
      </c>
      <c r="J38" s="79">
        <f t="shared" si="0"/>
      </c>
      <c r="K38" s="80">
        <f t="shared" si="1"/>
      </c>
      <c r="L38" s="80">
        <f t="shared" si="2"/>
      </c>
      <c r="M38" s="91"/>
      <c r="N38" s="82">
        <f t="shared" si="3"/>
      </c>
      <c r="O38" s="83">
        <f t="shared" si="6"/>
      </c>
      <c r="P38" s="83">
        <f t="shared" si="9"/>
      </c>
      <c r="Q38" s="84">
        <f t="shared" si="8"/>
      </c>
      <c r="R38" s="92"/>
      <c r="S38" s="80">
        <f t="shared" si="7"/>
        <v>0</v>
      </c>
    </row>
    <row r="39" spans="1:19" s="60" customFormat="1" ht="21.75" customHeight="1">
      <c r="A39" s="73"/>
      <c r="B39" s="87"/>
      <c r="C39" s="88"/>
      <c r="D39" s="93"/>
      <c r="E39" s="77"/>
      <c r="F39" s="77"/>
      <c r="G39" s="89"/>
      <c r="H39" s="89"/>
      <c r="I39" s="90">
        <f t="shared" si="5"/>
        <v>0</v>
      </c>
      <c r="J39" s="79">
        <f t="shared" si="0"/>
      </c>
      <c r="K39" s="80">
        <f t="shared" si="1"/>
      </c>
      <c r="L39" s="80">
        <f t="shared" si="2"/>
      </c>
      <c r="M39" s="91"/>
      <c r="N39" s="82">
        <f t="shared" si="3"/>
      </c>
      <c r="O39" s="83">
        <f t="shared" si="6"/>
      </c>
      <c r="P39" s="83">
        <f t="shared" si="9"/>
      </c>
      <c r="Q39" s="84">
        <f t="shared" si="8"/>
      </c>
      <c r="R39" s="92"/>
      <c r="S39" s="80">
        <f t="shared" si="7"/>
        <v>0</v>
      </c>
    </row>
    <row r="40" spans="1:19" s="60" customFormat="1" ht="21.75" customHeight="1">
      <c r="A40" s="73"/>
      <c r="B40" s="87"/>
      <c r="C40" s="88"/>
      <c r="D40" s="93"/>
      <c r="E40" s="77"/>
      <c r="F40" s="77"/>
      <c r="G40" s="89"/>
      <c r="H40" s="89"/>
      <c r="I40" s="90">
        <f t="shared" si="5"/>
        <v>0</v>
      </c>
      <c r="J40" s="79">
        <f t="shared" si="0"/>
      </c>
      <c r="K40" s="80">
        <f t="shared" si="1"/>
      </c>
      <c r="L40" s="80">
        <f t="shared" si="2"/>
      </c>
      <c r="M40" s="91"/>
      <c r="N40" s="82">
        <f t="shared" si="3"/>
      </c>
      <c r="O40" s="83">
        <f t="shared" si="6"/>
      </c>
      <c r="P40" s="83">
        <f t="shared" si="9"/>
      </c>
      <c r="Q40" s="84">
        <f t="shared" si="8"/>
      </c>
      <c r="R40" s="92"/>
      <c r="S40" s="80">
        <f t="shared" si="7"/>
        <v>0</v>
      </c>
    </row>
    <row r="41" spans="1:19" s="60" customFormat="1" ht="21.75" customHeight="1">
      <c r="A41" s="94" t="s">
        <v>111</v>
      </c>
      <c r="B41" s="95" t="s">
        <v>7</v>
      </c>
      <c r="C41" s="96" t="s">
        <v>7</v>
      </c>
      <c r="D41" s="97"/>
      <c r="E41" s="98"/>
      <c r="F41" s="98"/>
      <c r="G41" s="98"/>
      <c r="H41" s="98"/>
      <c r="I41" s="99" t="s">
        <v>99</v>
      </c>
      <c r="J41" s="100" t="s">
        <v>16</v>
      </c>
      <c r="K41" s="100" t="s">
        <v>16</v>
      </c>
      <c r="L41" s="100" t="s">
        <v>16</v>
      </c>
      <c r="M41" s="100" t="s">
        <v>16</v>
      </c>
      <c r="N41" s="101" t="s">
        <v>97</v>
      </c>
      <c r="O41" s="102" t="s">
        <v>98</v>
      </c>
      <c r="P41" s="83" t="e">
        <f t="shared" si="9"/>
        <v>#N/A</v>
      </c>
      <c r="Q41" s="84">
        <v>11300</v>
      </c>
      <c r="R41" s="98"/>
      <c r="S41" s="80">
        <f>J45</f>
        <v>0</v>
      </c>
    </row>
    <row r="42" spans="1:19" s="60" customFormat="1" ht="21.75" customHeight="1">
      <c r="A42" s="94" t="s">
        <v>111</v>
      </c>
      <c r="B42" s="95" t="s">
        <v>13</v>
      </c>
      <c r="C42" s="96" t="s">
        <v>13</v>
      </c>
      <c r="D42" s="97"/>
      <c r="E42" s="98"/>
      <c r="F42" s="98"/>
      <c r="G42" s="98"/>
      <c r="H42" s="98"/>
      <c r="I42" s="99" t="s">
        <v>99</v>
      </c>
      <c r="J42" s="100" t="s">
        <v>16</v>
      </c>
      <c r="K42" s="100" t="s">
        <v>16</v>
      </c>
      <c r="L42" s="100" t="s">
        <v>16</v>
      </c>
      <c r="M42" s="100" t="s">
        <v>16</v>
      </c>
      <c r="N42" s="101" t="s">
        <v>97</v>
      </c>
      <c r="O42" s="102" t="s">
        <v>98</v>
      </c>
      <c r="P42" s="83" t="e">
        <f t="shared" si="9"/>
        <v>#N/A</v>
      </c>
      <c r="Q42" s="84">
        <v>11310</v>
      </c>
      <c r="R42" s="98"/>
      <c r="S42" s="80">
        <f>K45</f>
        <v>0</v>
      </c>
    </row>
    <row r="43" spans="1:19" s="60" customFormat="1" ht="21.75" customHeight="1">
      <c r="A43" s="94" t="s">
        <v>111</v>
      </c>
      <c r="B43" s="95" t="s">
        <v>12</v>
      </c>
      <c r="C43" s="96" t="s">
        <v>12</v>
      </c>
      <c r="D43" s="97"/>
      <c r="E43" s="98"/>
      <c r="F43" s="98"/>
      <c r="G43" s="98"/>
      <c r="H43" s="98"/>
      <c r="I43" s="99" t="s">
        <v>99</v>
      </c>
      <c r="J43" s="100" t="s">
        <v>16</v>
      </c>
      <c r="K43" s="100" t="s">
        <v>16</v>
      </c>
      <c r="L43" s="100" t="s">
        <v>16</v>
      </c>
      <c r="M43" s="100" t="s">
        <v>16</v>
      </c>
      <c r="N43" s="101" t="s">
        <v>97</v>
      </c>
      <c r="O43" s="102" t="s">
        <v>98</v>
      </c>
      <c r="P43" s="83" t="e">
        <f t="shared" si="9"/>
        <v>#N/A</v>
      </c>
      <c r="Q43" s="84">
        <v>11340</v>
      </c>
      <c r="R43" s="98"/>
      <c r="S43" s="80">
        <f>L45</f>
        <v>0</v>
      </c>
    </row>
    <row r="44" spans="1:19" s="60" customFormat="1" ht="21.75" customHeight="1" thickBot="1">
      <c r="A44" s="94" t="s">
        <v>111</v>
      </c>
      <c r="B44" s="95" t="s">
        <v>21</v>
      </c>
      <c r="C44" s="96" t="s">
        <v>21</v>
      </c>
      <c r="D44" s="97"/>
      <c r="E44" s="98"/>
      <c r="F44" s="98"/>
      <c r="G44" s="98"/>
      <c r="H44" s="98"/>
      <c r="I44" s="103" t="s">
        <v>99</v>
      </c>
      <c r="J44" s="100" t="s">
        <v>16</v>
      </c>
      <c r="K44" s="100" t="s">
        <v>16</v>
      </c>
      <c r="L44" s="100" t="s">
        <v>16</v>
      </c>
      <c r="M44" s="100" t="s">
        <v>16</v>
      </c>
      <c r="N44" s="101" t="s">
        <v>97</v>
      </c>
      <c r="O44" s="102" t="s">
        <v>98</v>
      </c>
      <c r="P44" s="83" t="e">
        <f t="shared" si="9"/>
        <v>#N/A</v>
      </c>
      <c r="Q44" s="84">
        <v>11320</v>
      </c>
      <c r="R44" s="98"/>
      <c r="S44" s="80">
        <f>M45</f>
        <v>0</v>
      </c>
    </row>
    <row r="45" spans="1:19" s="62" customFormat="1" ht="19.5" customHeight="1" thickBot="1">
      <c r="A45" s="104"/>
      <c r="B45" s="104"/>
      <c r="C45" s="104"/>
      <c r="D45" s="104" t="s">
        <v>104</v>
      </c>
      <c r="E45" s="104"/>
      <c r="F45" s="104"/>
      <c r="G45" s="104"/>
      <c r="H45" s="104"/>
      <c r="I45" s="105">
        <f>SUM(I13:I44)</f>
        <v>0</v>
      </c>
      <c r="J45" s="106">
        <f>SUM(J13:J44)</f>
        <v>0</v>
      </c>
      <c r="K45" s="106">
        <f>SUM(K13:K44)</f>
        <v>0</v>
      </c>
      <c r="L45" s="106">
        <f>SUM(L13:L44)</f>
        <v>0</v>
      </c>
      <c r="M45" s="106">
        <f>SUM(M13:M44)</f>
        <v>0</v>
      </c>
      <c r="N45" s="104"/>
      <c r="O45" s="104"/>
      <c r="P45" s="104"/>
      <c r="Q45" s="104"/>
      <c r="R45" s="104"/>
      <c r="S45" s="106">
        <f>SUM(S13:S44)</f>
        <v>0</v>
      </c>
    </row>
    <row r="46" spans="1:19" s="62" customFormat="1" ht="19.5" customHeight="1" thickBot="1">
      <c r="A46" s="61"/>
      <c r="B46" s="61"/>
      <c r="C46" s="61"/>
      <c r="D46" s="69" t="s">
        <v>119</v>
      </c>
      <c r="E46" s="69"/>
      <c r="F46" s="69"/>
      <c r="G46" s="69"/>
      <c r="H46" s="69"/>
      <c r="I46" s="70"/>
      <c r="J46" s="71"/>
      <c r="K46" s="71"/>
      <c r="L46" s="71"/>
      <c r="M46" s="71"/>
      <c r="N46" s="69"/>
      <c r="O46" s="69"/>
      <c r="P46" s="69"/>
      <c r="Q46" s="69"/>
      <c r="R46" s="69"/>
      <c r="S46" s="71"/>
    </row>
    <row r="47" spans="1:19" s="62" customFormat="1" ht="19.5" customHeight="1" thickBot="1">
      <c r="A47" s="61"/>
      <c r="B47" s="61"/>
      <c r="C47" s="61"/>
      <c r="D47" s="69" t="s">
        <v>120</v>
      </c>
      <c r="E47" s="69"/>
      <c r="F47" s="69"/>
      <c r="G47" s="69"/>
      <c r="H47" s="69"/>
      <c r="I47" s="72">
        <f>I45+I46</f>
        <v>0</v>
      </c>
      <c r="J47" s="71"/>
      <c r="K47" s="71"/>
      <c r="L47" s="71"/>
      <c r="M47" s="71"/>
      <c r="N47" s="69"/>
      <c r="O47" s="69"/>
      <c r="P47" s="69"/>
      <c r="Q47" s="69"/>
      <c r="R47" s="69"/>
      <c r="S47" s="71"/>
    </row>
    <row r="48" spans="9:19" ht="12.75">
      <c r="I48" s="49"/>
      <c r="J48" s="17"/>
      <c r="K48" s="17"/>
      <c r="L48" s="17"/>
      <c r="M48" s="17"/>
      <c r="S48" s="18"/>
    </row>
    <row r="49" spans="9:19" ht="12.75">
      <c r="I49" s="49"/>
      <c r="J49" s="17"/>
      <c r="K49" s="17"/>
      <c r="L49" s="17"/>
      <c r="M49" s="17"/>
      <c r="S49" s="18"/>
    </row>
    <row r="50" spans="3:19" ht="12.75">
      <c r="C50" s="109"/>
      <c r="I50" s="49"/>
      <c r="J50" s="17"/>
      <c r="K50" s="17"/>
      <c r="L50" s="17"/>
      <c r="M50" s="17"/>
      <c r="S50" s="18"/>
    </row>
    <row r="51" spans="1:19" ht="12.75">
      <c r="A51" s="3" t="s">
        <v>8</v>
      </c>
      <c r="B51" s="3"/>
      <c r="C51" s="3"/>
      <c r="I51" s="48"/>
      <c r="J51" s="8"/>
      <c r="S51" s="13"/>
    </row>
    <row r="52" spans="1:3" ht="12.75">
      <c r="A52" s="3"/>
      <c r="B52" s="3"/>
      <c r="C52" s="3"/>
    </row>
    <row r="54" spans="1:3" ht="12.75">
      <c r="A54" s="3" t="s">
        <v>147</v>
      </c>
      <c r="B54" s="3"/>
      <c r="C54" s="3"/>
    </row>
    <row r="57" ht="12.75">
      <c r="A57" s="14" t="s">
        <v>101</v>
      </c>
    </row>
    <row r="58" ht="12.75">
      <c r="A58" s="14" t="s">
        <v>102</v>
      </c>
    </row>
    <row r="59" ht="12.75">
      <c r="A59" s="14" t="s">
        <v>103</v>
      </c>
    </row>
    <row r="60" ht="12.75">
      <c r="A60" s="108" t="s">
        <v>146</v>
      </c>
    </row>
    <row r="190" ht="12.75" hidden="1"/>
    <row r="191" ht="12.75" hidden="1"/>
    <row r="192" spans="1:20" ht="12.75" hidden="1">
      <c r="A192" s="14" t="s">
        <v>105</v>
      </c>
      <c r="I192"/>
      <c r="J192" s="45"/>
      <c r="N192" s="6"/>
      <c r="S192"/>
      <c r="T192" s="6"/>
    </row>
    <row r="193" spans="1:20" ht="38.25" hidden="1">
      <c r="A193" s="52" t="s">
        <v>106</v>
      </c>
      <c r="I193"/>
      <c r="J193" s="45"/>
      <c r="N193" s="6"/>
      <c r="S193"/>
      <c r="T193" s="6"/>
    </row>
    <row r="194" spans="1:20" ht="12.75" hidden="1">
      <c r="A194" s="20" t="s">
        <v>15</v>
      </c>
      <c r="I194"/>
      <c r="J194" s="45"/>
      <c r="N194" s="6"/>
      <c r="S194"/>
      <c r="T194" s="6"/>
    </row>
    <row r="195" spans="1:20" ht="12.75" hidden="1">
      <c r="A195" s="20" t="s">
        <v>108</v>
      </c>
      <c r="I195"/>
      <c r="J195" s="45"/>
      <c r="N195" s="6"/>
      <c r="S195"/>
      <c r="T195" s="6"/>
    </row>
    <row r="196" spans="1:20" ht="12.75" hidden="1">
      <c r="A196" s="20" t="s">
        <v>109</v>
      </c>
      <c r="I196"/>
      <c r="J196" s="45"/>
      <c r="N196" s="6"/>
      <c r="S196"/>
      <c r="T196" s="6"/>
    </row>
    <row r="197" spans="1:20" ht="12.75" hidden="1">
      <c r="A197" s="20" t="s">
        <v>14</v>
      </c>
      <c r="I197"/>
      <c r="J197" s="45"/>
      <c r="N197" s="6"/>
      <c r="S197"/>
      <c r="T197" s="6"/>
    </row>
    <row r="198" spans="1:20" ht="12.75" hidden="1">
      <c r="A198" s="20" t="s">
        <v>107</v>
      </c>
      <c r="I198"/>
      <c r="J198" s="45"/>
      <c r="N198" s="6"/>
      <c r="S198"/>
      <c r="T198" s="6"/>
    </row>
    <row r="199" spans="1:20" ht="12.75" hidden="1">
      <c r="A199" s="14"/>
      <c r="I199"/>
      <c r="J199" s="45"/>
      <c r="N199" s="6"/>
      <c r="S199"/>
      <c r="T199" s="6"/>
    </row>
    <row r="200" spans="1:20" ht="12.75" hidden="1">
      <c r="A200" s="14"/>
      <c r="I200"/>
      <c r="J200" s="45"/>
      <c r="N200" s="6"/>
      <c r="S200"/>
      <c r="T200" s="6"/>
    </row>
    <row r="201" spans="1:20" ht="12.75" hidden="1">
      <c r="A201" s="14"/>
      <c r="I201"/>
      <c r="J201" s="45"/>
      <c r="N201" s="6"/>
      <c r="S201"/>
      <c r="T201" s="6"/>
    </row>
    <row r="202" spans="1:20" ht="12.75" hidden="1">
      <c r="A202" s="14"/>
      <c r="I202"/>
      <c r="J202" s="45"/>
      <c r="N202" s="6"/>
      <c r="S202"/>
      <c r="T202" s="6"/>
    </row>
    <row r="203" spans="1:20" ht="12.75" hidden="1">
      <c r="A203" s="14"/>
      <c r="I203"/>
      <c r="J203" s="45"/>
      <c r="N203" s="6"/>
      <c r="S203"/>
      <c r="T203" s="6"/>
    </row>
    <row r="204" spans="1:20" ht="12.75" hidden="1">
      <c r="A204" s="14"/>
      <c r="I204"/>
      <c r="J204" s="45"/>
      <c r="N204" s="6"/>
      <c r="S204"/>
      <c r="T204" s="6"/>
    </row>
    <row r="205" spans="1:20" ht="12.75" hidden="1">
      <c r="A205" s="20" t="s">
        <v>25</v>
      </c>
      <c r="B205" s="20" t="s">
        <v>26</v>
      </c>
      <c r="I205"/>
      <c r="J205" s="45"/>
      <c r="N205" s="6"/>
      <c r="S205"/>
      <c r="T205" s="6"/>
    </row>
    <row r="206" spans="1:20" ht="12.75" hidden="1">
      <c r="A206" s="16" t="s">
        <v>5</v>
      </c>
      <c r="B206" s="5">
        <v>60035</v>
      </c>
      <c r="I206"/>
      <c r="J206" s="45"/>
      <c r="N206" s="6"/>
      <c r="S206"/>
      <c r="T206" s="6"/>
    </row>
    <row r="207" spans="1:20" ht="12.75" hidden="1">
      <c r="A207" s="19" t="s">
        <v>3</v>
      </c>
      <c r="B207" s="5">
        <v>60030</v>
      </c>
      <c r="I207"/>
      <c r="J207" s="45"/>
      <c r="N207" s="6"/>
      <c r="S207"/>
      <c r="T207" s="6"/>
    </row>
    <row r="208" spans="1:20" ht="12.75" hidden="1">
      <c r="A208" s="16" t="s">
        <v>4</v>
      </c>
      <c r="B208" s="5">
        <v>60025</v>
      </c>
      <c r="I208"/>
      <c r="J208" s="45"/>
      <c r="N208" s="6"/>
      <c r="S208"/>
      <c r="T208" s="6"/>
    </row>
    <row r="209" spans="1:20" ht="12.75" hidden="1">
      <c r="A209" s="16" t="s">
        <v>19</v>
      </c>
      <c r="B209" s="5">
        <v>60045</v>
      </c>
      <c r="I209"/>
      <c r="J209" s="45"/>
      <c r="N209" s="6"/>
      <c r="S209"/>
      <c r="T209" s="6"/>
    </row>
    <row r="210" spans="1:20" ht="12.75" hidden="1">
      <c r="A210" s="16" t="s">
        <v>6</v>
      </c>
      <c r="B210" s="5"/>
      <c r="I210"/>
      <c r="J210" s="45"/>
      <c r="N210" s="6"/>
      <c r="S210"/>
      <c r="T210" s="6"/>
    </row>
    <row r="211" spans="1:20" ht="12.75" hidden="1">
      <c r="A211" s="19" t="s">
        <v>27</v>
      </c>
      <c r="B211" s="5">
        <v>60045</v>
      </c>
      <c r="I211"/>
      <c r="J211" s="45"/>
      <c r="N211" s="6"/>
      <c r="S211"/>
      <c r="T211" s="6"/>
    </row>
    <row r="212" spans="1:20" ht="12.75" hidden="1">
      <c r="A212" s="19" t="s">
        <v>28</v>
      </c>
      <c r="B212" s="5">
        <v>60130</v>
      </c>
      <c r="I212"/>
      <c r="J212" s="45"/>
      <c r="N212" s="6"/>
      <c r="S212"/>
      <c r="T212" s="6"/>
    </row>
    <row r="213" spans="1:20" ht="12.75" hidden="1">
      <c r="A213" s="16" t="s">
        <v>74</v>
      </c>
      <c r="B213" s="5">
        <v>60045</v>
      </c>
      <c r="I213"/>
      <c r="J213" s="45"/>
      <c r="N213" s="6"/>
      <c r="S213"/>
      <c r="T213" s="6"/>
    </row>
    <row r="214" spans="1:20" ht="12.75" hidden="1">
      <c r="A214" s="14"/>
      <c r="I214"/>
      <c r="J214" s="45"/>
      <c r="N214" s="6"/>
      <c r="S214"/>
      <c r="T214" s="6"/>
    </row>
    <row r="215" spans="1:20" ht="12.75" hidden="1">
      <c r="A215" s="14"/>
      <c r="I215"/>
      <c r="J215" s="45"/>
      <c r="N215" s="6"/>
      <c r="S215"/>
      <c r="T215" s="6"/>
    </row>
    <row r="216" spans="1:20" ht="12.75" hidden="1">
      <c r="A216" s="20" t="s">
        <v>25</v>
      </c>
      <c r="B216" s="20" t="s">
        <v>70</v>
      </c>
      <c r="I216"/>
      <c r="J216" s="45"/>
      <c r="N216" s="6"/>
      <c r="S216"/>
      <c r="T216" s="6"/>
    </row>
    <row r="217" spans="1:20" ht="12.75" hidden="1">
      <c r="A217" s="16" t="s">
        <v>5</v>
      </c>
      <c r="B217" s="5">
        <v>70035</v>
      </c>
      <c r="I217"/>
      <c r="J217" s="45"/>
      <c r="N217" s="6"/>
      <c r="S217"/>
      <c r="T217" s="6"/>
    </row>
    <row r="218" spans="1:20" ht="12.75" hidden="1">
      <c r="A218" s="19" t="s">
        <v>3</v>
      </c>
      <c r="B218" s="5">
        <v>70030</v>
      </c>
      <c r="I218"/>
      <c r="J218" s="45"/>
      <c r="N218" s="6"/>
      <c r="S218"/>
      <c r="T218" s="6"/>
    </row>
    <row r="219" spans="1:20" ht="12.75" hidden="1">
      <c r="A219" s="16" t="s">
        <v>4</v>
      </c>
      <c r="B219" s="5">
        <v>70025</v>
      </c>
      <c r="I219"/>
      <c r="J219" s="45"/>
      <c r="N219" s="6"/>
      <c r="S219"/>
      <c r="T219" s="6"/>
    </row>
    <row r="220" spans="1:20" ht="12.75" hidden="1">
      <c r="A220" s="16" t="s">
        <v>19</v>
      </c>
      <c r="B220" s="5">
        <v>70045</v>
      </c>
      <c r="I220"/>
      <c r="J220" s="45"/>
      <c r="N220" s="6"/>
      <c r="S220"/>
      <c r="T220" s="6"/>
    </row>
    <row r="221" spans="1:20" ht="12.75" hidden="1">
      <c r="A221" s="16" t="s">
        <v>6</v>
      </c>
      <c r="B221" s="5"/>
      <c r="I221"/>
      <c r="J221" s="45"/>
      <c r="N221" s="6"/>
      <c r="S221"/>
      <c r="T221" s="6"/>
    </row>
    <row r="222" spans="1:20" ht="12.75" hidden="1">
      <c r="A222" s="19" t="s">
        <v>27</v>
      </c>
      <c r="B222" s="5">
        <v>70045</v>
      </c>
      <c r="I222"/>
      <c r="J222" s="45"/>
      <c r="N222" s="6"/>
      <c r="S222"/>
      <c r="T222" s="6"/>
    </row>
    <row r="223" spans="1:20" ht="12.75" hidden="1">
      <c r="A223" s="19" t="s">
        <v>28</v>
      </c>
      <c r="B223" s="5">
        <v>70130</v>
      </c>
      <c r="I223"/>
      <c r="J223" s="45"/>
      <c r="N223" s="6"/>
      <c r="S223"/>
      <c r="T223" s="6"/>
    </row>
    <row r="224" spans="1:20" ht="12.75" hidden="1">
      <c r="A224" s="16" t="s">
        <v>74</v>
      </c>
      <c r="B224" s="5">
        <v>70045</v>
      </c>
      <c r="I224"/>
      <c r="J224" s="45"/>
      <c r="N224" s="6"/>
      <c r="S224"/>
      <c r="T224" s="6"/>
    </row>
    <row r="225" spans="1:20" ht="12.75" hidden="1">
      <c r="A225" s="14"/>
      <c r="I225"/>
      <c r="J225" s="45"/>
      <c r="N225" s="6"/>
      <c r="S225"/>
      <c r="T225" s="6"/>
    </row>
    <row r="226" spans="1:20" ht="12.75" hidden="1">
      <c r="A226" s="11"/>
      <c r="B226" s="11"/>
      <c r="I226"/>
      <c r="J226" s="45"/>
      <c r="N226" s="6"/>
      <c r="S226"/>
      <c r="T226" s="6"/>
    </row>
    <row r="227" spans="1:20" ht="12.75" hidden="1">
      <c r="A227" s="20" t="s">
        <v>25</v>
      </c>
      <c r="B227" s="20" t="s">
        <v>72</v>
      </c>
      <c r="I227"/>
      <c r="J227" s="45"/>
      <c r="N227" s="6"/>
      <c r="S227"/>
      <c r="T227" s="6"/>
    </row>
    <row r="228" spans="1:20" ht="12.75" hidden="1">
      <c r="A228" s="16" t="s">
        <v>5</v>
      </c>
      <c r="B228" s="5">
        <v>60036</v>
      </c>
      <c r="I228"/>
      <c r="J228" s="45"/>
      <c r="N228" s="6"/>
      <c r="S228"/>
      <c r="T228" s="6"/>
    </row>
    <row r="229" spans="1:20" ht="12.75" hidden="1">
      <c r="A229" s="19" t="s">
        <v>3</v>
      </c>
      <c r="B229" s="5">
        <v>60031</v>
      </c>
      <c r="I229"/>
      <c r="J229" s="45"/>
      <c r="N229" s="6"/>
      <c r="S229"/>
      <c r="T229" s="6"/>
    </row>
    <row r="230" spans="1:20" ht="12.75" hidden="1">
      <c r="A230" s="16" t="s">
        <v>4</v>
      </c>
      <c r="B230" s="5">
        <v>60026</v>
      </c>
      <c r="I230"/>
      <c r="J230" s="45"/>
      <c r="N230" s="6"/>
      <c r="S230"/>
      <c r="T230" s="6"/>
    </row>
    <row r="231" spans="1:20" ht="12.75" hidden="1">
      <c r="A231" s="16" t="s">
        <v>19</v>
      </c>
      <c r="B231" s="5">
        <v>60045</v>
      </c>
      <c r="I231"/>
      <c r="J231" s="45"/>
      <c r="N231" s="6"/>
      <c r="S231"/>
      <c r="T231" s="6"/>
    </row>
    <row r="232" spans="1:20" ht="12.75" hidden="1">
      <c r="A232" s="16" t="s">
        <v>6</v>
      </c>
      <c r="B232" s="5"/>
      <c r="I232"/>
      <c r="J232" s="45"/>
      <c r="N232" s="6"/>
      <c r="S232"/>
      <c r="T232" s="6"/>
    </row>
    <row r="233" spans="1:20" ht="12.75" hidden="1">
      <c r="A233" s="19" t="s">
        <v>27</v>
      </c>
      <c r="B233" s="5">
        <v>60045</v>
      </c>
      <c r="I233"/>
      <c r="J233" s="45"/>
      <c r="N233" s="6"/>
      <c r="S233"/>
      <c r="T233" s="6"/>
    </row>
    <row r="234" spans="1:20" ht="12.75" hidden="1">
      <c r="A234" s="19" t="s">
        <v>28</v>
      </c>
      <c r="B234" s="5">
        <v>60130</v>
      </c>
      <c r="I234"/>
      <c r="J234" s="45"/>
      <c r="N234" s="6"/>
      <c r="S234"/>
      <c r="T234" s="6"/>
    </row>
    <row r="235" spans="1:20" ht="12.75" hidden="1">
      <c r="A235" s="16" t="s">
        <v>74</v>
      </c>
      <c r="B235" s="5">
        <v>60045</v>
      </c>
      <c r="I235"/>
      <c r="J235" s="45"/>
      <c r="N235" s="6"/>
      <c r="S235"/>
      <c r="T235" s="6"/>
    </row>
    <row r="236" spans="1:20" ht="12.75" hidden="1">
      <c r="A236" s="14"/>
      <c r="I236"/>
      <c r="J236" s="45"/>
      <c r="N236" s="6"/>
      <c r="S236"/>
      <c r="T236" s="6"/>
    </row>
    <row r="237" spans="1:20" ht="12.75" hidden="1">
      <c r="A237" s="14"/>
      <c r="I237"/>
      <c r="J237" s="45"/>
      <c r="N237" s="6"/>
      <c r="S237"/>
      <c r="T237" s="6"/>
    </row>
    <row r="238" spans="1:20" ht="12.75" hidden="1">
      <c r="A238" s="14"/>
      <c r="I238"/>
      <c r="J238" s="45"/>
      <c r="N238" s="6"/>
      <c r="S238"/>
      <c r="T238" s="6"/>
    </row>
    <row r="239" spans="1:20" ht="12.75" hidden="1">
      <c r="A239" s="14"/>
      <c r="I239"/>
      <c r="J239" s="45"/>
      <c r="N239" s="6"/>
      <c r="S239"/>
      <c r="T239" s="6"/>
    </row>
    <row r="240" spans="1:14" ht="12.75" hidden="1">
      <c r="A240" s="23" t="s">
        <v>30</v>
      </c>
      <c r="B240" s="24" t="s">
        <v>29</v>
      </c>
      <c r="I240"/>
      <c r="J240" s="45"/>
      <c r="N240" s="6"/>
    </row>
    <row r="241" spans="1:14" ht="12.75" hidden="1">
      <c r="A241" s="25" t="s">
        <v>33</v>
      </c>
      <c r="B241" s="28">
        <v>420</v>
      </c>
      <c r="C241" s="28">
        <v>3</v>
      </c>
      <c r="D241" s="50"/>
      <c r="E241" s="50"/>
      <c r="F241" s="50"/>
      <c r="G241" s="50"/>
      <c r="H241" s="50"/>
      <c r="I241"/>
      <c r="J241" s="45"/>
      <c r="N241" s="6"/>
    </row>
    <row r="242" spans="1:14" ht="12.75" hidden="1">
      <c r="A242" s="25" t="s">
        <v>34</v>
      </c>
      <c r="B242" s="28">
        <v>421</v>
      </c>
      <c r="C242" s="28">
        <v>3</v>
      </c>
      <c r="D242" s="50"/>
      <c r="E242" s="50"/>
      <c r="F242" s="50"/>
      <c r="G242" s="50"/>
      <c r="H242" s="50"/>
      <c r="I242"/>
      <c r="J242" s="45"/>
      <c r="N242" s="6"/>
    </row>
    <row r="243" spans="1:14" ht="12.75" hidden="1">
      <c r="A243" s="25" t="s">
        <v>35</v>
      </c>
      <c r="B243" s="28">
        <v>465</v>
      </c>
      <c r="C243" s="28">
        <v>1</v>
      </c>
      <c r="D243" s="50"/>
      <c r="E243" s="50"/>
      <c r="F243" s="50"/>
      <c r="G243" s="50"/>
      <c r="H243" s="50"/>
      <c r="I243"/>
      <c r="J243" s="45"/>
      <c r="N243" s="6"/>
    </row>
    <row r="244" spans="1:14" ht="12.75" hidden="1">
      <c r="A244" s="25" t="s">
        <v>32</v>
      </c>
      <c r="B244" s="28">
        <v>510</v>
      </c>
      <c r="C244" s="28">
        <v>1</v>
      </c>
      <c r="D244" s="50"/>
      <c r="E244" s="50"/>
      <c r="F244" s="50"/>
      <c r="G244" s="50"/>
      <c r="H244" s="50"/>
      <c r="I244"/>
      <c r="J244" s="45"/>
      <c r="N244" s="6"/>
    </row>
    <row r="245" spans="1:14" ht="12.75" hidden="1">
      <c r="A245" s="25" t="s">
        <v>96</v>
      </c>
      <c r="B245" s="28">
        <v>515</v>
      </c>
      <c r="C245" s="28">
        <v>1</v>
      </c>
      <c r="D245" s="50"/>
      <c r="E245" s="50"/>
      <c r="F245" s="50"/>
      <c r="G245" s="50"/>
      <c r="H245" s="50"/>
      <c r="I245"/>
      <c r="J245" s="45"/>
      <c r="N245" s="6"/>
    </row>
    <row r="246" spans="1:14" ht="12.75" hidden="1">
      <c r="A246" s="25" t="s">
        <v>36</v>
      </c>
      <c r="B246" s="28">
        <v>520</v>
      </c>
      <c r="C246" s="28">
        <v>1</v>
      </c>
      <c r="D246" s="50"/>
      <c r="E246" s="50"/>
      <c r="F246" s="50"/>
      <c r="G246" s="50"/>
      <c r="H246" s="50"/>
      <c r="I246"/>
      <c r="J246" s="45"/>
      <c r="N246" s="6"/>
    </row>
    <row r="247" spans="1:14" ht="12.75" hidden="1">
      <c r="A247" s="25" t="s">
        <v>37</v>
      </c>
      <c r="B247" s="28">
        <v>525</v>
      </c>
      <c r="C247" s="28">
        <v>1</v>
      </c>
      <c r="D247" s="50"/>
      <c r="E247" s="50"/>
      <c r="F247" s="50"/>
      <c r="G247" s="50"/>
      <c r="H247" s="50"/>
      <c r="I247"/>
      <c r="J247" s="45"/>
      <c r="N247" s="6"/>
    </row>
    <row r="248" spans="1:14" ht="12.75" hidden="1">
      <c r="A248" s="25" t="s">
        <v>38</v>
      </c>
      <c r="B248" s="28">
        <v>530</v>
      </c>
      <c r="C248" s="28">
        <v>1</v>
      </c>
      <c r="D248" s="50"/>
      <c r="E248" s="50"/>
      <c r="F248" s="50"/>
      <c r="G248" s="50"/>
      <c r="H248" s="50"/>
      <c r="I248" s="21"/>
      <c r="J248" s="45"/>
      <c r="N248" s="6"/>
    </row>
    <row r="249" spans="1:14" ht="12.75" hidden="1">
      <c r="A249" s="25" t="s">
        <v>39</v>
      </c>
      <c r="B249" s="28">
        <v>531</v>
      </c>
      <c r="C249" s="28">
        <v>1</v>
      </c>
      <c r="D249" s="50"/>
      <c r="E249" s="50"/>
      <c r="F249" s="50"/>
      <c r="G249" s="50"/>
      <c r="H249" s="50"/>
      <c r="I249" s="21"/>
      <c r="J249" s="45"/>
      <c r="N249" s="6"/>
    </row>
    <row r="250" spans="1:14" ht="12.75" hidden="1">
      <c r="A250" s="25" t="s">
        <v>40</v>
      </c>
      <c r="B250" s="28">
        <v>532</v>
      </c>
      <c r="C250" s="28">
        <v>1</v>
      </c>
      <c r="D250" s="50"/>
      <c r="E250" s="50"/>
      <c r="F250" s="50"/>
      <c r="G250" s="50"/>
      <c r="H250" s="50"/>
      <c r="I250" s="21"/>
      <c r="J250" s="45"/>
      <c r="N250" s="6"/>
    </row>
    <row r="251" spans="1:14" ht="12.75" hidden="1">
      <c r="A251" s="25" t="s">
        <v>41</v>
      </c>
      <c r="B251" s="28">
        <v>533</v>
      </c>
      <c r="C251" s="28">
        <v>1</v>
      </c>
      <c r="D251" s="50"/>
      <c r="E251" s="50"/>
      <c r="F251" s="50"/>
      <c r="G251" s="50"/>
      <c r="H251" s="50"/>
      <c r="I251" s="21"/>
      <c r="J251" s="45"/>
      <c r="N251" s="6"/>
    </row>
    <row r="252" spans="1:14" ht="12.75" hidden="1">
      <c r="A252" s="25" t="s">
        <v>42</v>
      </c>
      <c r="B252" s="28">
        <v>535</v>
      </c>
      <c r="C252" s="28">
        <v>1</v>
      </c>
      <c r="D252" s="50"/>
      <c r="E252" s="50"/>
      <c r="F252" s="50"/>
      <c r="G252" s="50"/>
      <c r="H252" s="50"/>
      <c r="I252" s="21"/>
      <c r="J252" s="45"/>
      <c r="N252" s="6"/>
    </row>
    <row r="253" spans="1:14" ht="12.75" hidden="1">
      <c r="A253" s="25" t="s">
        <v>43</v>
      </c>
      <c r="B253" s="28">
        <v>540</v>
      </c>
      <c r="C253" s="28">
        <v>1</v>
      </c>
      <c r="D253" s="50"/>
      <c r="E253" s="50"/>
      <c r="F253" s="50"/>
      <c r="G253" s="50"/>
      <c r="H253" s="50"/>
      <c r="I253" s="21"/>
      <c r="J253" s="45"/>
      <c r="N253" s="6"/>
    </row>
    <row r="254" spans="1:14" ht="12.75" hidden="1">
      <c r="A254" s="25" t="s">
        <v>44</v>
      </c>
      <c r="B254" s="28">
        <v>545</v>
      </c>
      <c r="C254" s="28">
        <v>1</v>
      </c>
      <c r="D254" s="50"/>
      <c r="E254" s="50"/>
      <c r="F254" s="50"/>
      <c r="G254" s="50"/>
      <c r="H254" s="50"/>
      <c r="I254" s="21"/>
      <c r="J254" s="45"/>
      <c r="N254" s="6"/>
    </row>
    <row r="255" spans="1:14" ht="12.75" hidden="1">
      <c r="A255" s="25" t="s">
        <v>114</v>
      </c>
      <c r="B255" s="28">
        <v>610</v>
      </c>
      <c r="C255" s="28">
        <v>3</v>
      </c>
      <c r="D255" s="50"/>
      <c r="E255" s="50"/>
      <c r="F255" s="50"/>
      <c r="G255" s="50"/>
      <c r="H255" s="50"/>
      <c r="I255" s="21"/>
      <c r="J255" s="45"/>
      <c r="N255" s="6"/>
    </row>
    <row r="256" spans="1:14" ht="12.75" hidden="1">
      <c r="A256" s="25" t="s">
        <v>115</v>
      </c>
      <c r="B256" s="28">
        <v>611</v>
      </c>
      <c r="C256" s="28">
        <v>3</v>
      </c>
      <c r="D256" s="50"/>
      <c r="E256" s="50"/>
      <c r="F256" s="50"/>
      <c r="G256" s="50"/>
      <c r="H256" s="50"/>
      <c r="I256" s="21"/>
      <c r="J256" s="45"/>
      <c r="N256" s="6"/>
    </row>
    <row r="257" spans="1:14" ht="12.75" hidden="1">
      <c r="A257" s="25" t="s">
        <v>95</v>
      </c>
      <c r="B257" s="28">
        <v>615</v>
      </c>
      <c r="C257" s="28">
        <v>1</v>
      </c>
      <c r="D257" s="50"/>
      <c r="E257" s="50"/>
      <c r="F257" s="50"/>
      <c r="G257" s="50"/>
      <c r="H257" s="50"/>
      <c r="I257" s="21"/>
      <c r="J257" s="45"/>
      <c r="N257" s="6"/>
    </row>
    <row r="258" spans="1:14" ht="12.75" hidden="1">
      <c r="A258" s="26" t="s">
        <v>55</v>
      </c>
      <c r="B258" s="28">
        <v>620</v>
      </c>
      <c r="C258" s="28">
        <v>1</v>
      </c>
      <c r="D258" s="50"/>
      <c r="E258" s="50"/>
      <c r="F258" s="50"/>
      <c r="G258" s="50"/>
      <c r="H258" s="50"/>
      <c r="I258" s="21"/>
      <c r="J258" s="45"/>
      <c r="N258" s="6"/>
    </row>
    <row r="259" spans="1:14" ht="12.75" hidden="1">
      <c r="A259" s="25" t="s">
        <v>45</v>
      </c>
      <c r="B259" s="28">
        <v>621</v>
      </c>
      <c r="C259" s="28">
        <v>1</v>
      </c>
      <c r="D259" s="50"/>
      <c r="E259" s="50"/>
      <c r="F259" s="50"/>
      <c r="G259" s="50"/>
      <c r="H259" s="50"/>
      <c r="I259" s="21"/>
      <c r="J259" s="45"/>
      <c r="N259" s="6"/>
    </row>
    <row r="260" spans="1:14" ht="12.75" hidden="1">
      <c r="A260" s="25" t="s">
        <v>46</v>
      </c>
      <c r="B260" s="28">
        <v>630</v>
      </c>
      <c r="C260" s="28">
        <v>1</v>
      </c>
      <c r="D260" s="50"/>
      <c r="E260" s="50"/>
      <c r="F260" s="50"/>
      <c r="G260" s="50"/>
      <c r="H260" s="50"/>
      <c r="I260" s="21"/>
      <c r="J260" s="45"/>
      <c r="N260" s="6"/>
    </row>
    <row r="261" spans="1:14" ht="12.75" hidden="1">
      <c r="A261" s="25" t="s">
        <v>47</v>
      </c>
      <c r="B261" s="28">
        <v>635</v>
      </c>
      <c r="C261" s="28">
        <v>1</v>
      </c>
      <c r="D261" s="50"/>
      <c r="E261" s="50"/>
      <c r="F261" s="50"/>
      <c r="G261" s="50"/>
      <c r="H261" s="50"/>
      <c r="I261" s="21"/>
      <c r="J261" s="45"/>
      <c r="N261" s="6"/>
    </row>
    <row r="262" spans="1:14" ht="12.75" hidden="1">
      <c r="A262" s="22" t="s">
        <v>31</v>
      </c>
      <c r="B262" s="29">
        <v>700</v>
      </c>
      <c r="C262" s="29">
        <v>2</v>
      </c>
      <c r="D262" s="51"/>
      <c r="E262" s="51"/>
      <c r="F262" s="51"/>
      <c r="G262" s="51"/>
      <c r="H262" s="51"/>
      <c r="I262" s="21"/>
      <c r="J262" s="45"/>
      <c r="N262" s="6"/>
    </row>
    <row r="263" spans="1:14" ht="12.75" hidden="1">
      <c r="A263" s="22" t="s">
        <v>56</v>
      </c>
      <c r="B263" s="29">
        <v>701</v>
      </c>
      <c r="C263" s="29">
        <v>2</v>
      </c>
      <c r="D263" s="51"/>
      <c r="E263" s="51"/>
      <c r="F263" s="51"/>
      <c r="G263" s="51"/>
      <c r="H263" s="51"/>
      <c r="I263" s="21"/>
      <c r="J263" s="45"/>
      <c r="N263" s="6"/>
    </row>
    <row r="264" spans="1:14" ht="12.75" hidden="1">
      <c r="A264" s="22" t="s">
        <v>57</v>
      </c>
      <c r="B264" s="29">
        <v>703</v>
      </c>
      <c r="C264" s="29">
        <v>2</v>
      </c>
      <c r="D264" s="51"/>
      <c r="E264" s="51"/>
      <c r="F264" s="51"/>
      <c r="G264" s="51"/>
      <c r="H264" s="51"/>
      <c r="I264" s="21"/>
      <c r="J264" s="45"/>
      <c r="N264" s="6"/>
    </row>
    <row r="265" spans="1:14" ht="12.75" hidden="1">
      <c r="A265" s="22" t="s">
        <v>58</v>
      </c>
      <c r="B265" s="29">
        <v>704</v>
      </c>
      <c r="C265" s="29">
        <v>2</v>
      </c>
      <c r="D265" s="51"/>
      <c r="E265" s="51"/>
      <c r="F265" s="51"/>
      <c r="G265" s="51"/>
      <c r="H265" s="51"/>
      <c r="I265" s="21"/>
      <c r="J265" s="45"/>
      <c r="N265" s="6"/>
    </row>
    <row r="266" spans="1:14" ht="12.75" hidden="1">
      <c r="A266" s="22" t="s">
        <v>59</v>
      </c>
      <c r="B266" s="29">
        <v>705</v>
      </c>
      <c r="C266" s="28">
        <v>2</v>
      </c>
      <c r="D266" s="50"/>
      <c r="E266" s="50"/>
      <c r="F266" s="50"/>
      <c r="G266" s="50"/>
      <c r="H266" s="50"/>
      <c r="I266" s="21"/>
      <c r="J266" s="45"/>
      <c r="N266" s="6"/>
    </row>
    <row r="267" spans="1:14" ht="12.75" hidden="1">
      <c r="A267" s="22" t="s">
        <v>60</v>
      </c>
      <c r="B267" s="29">
        <v>706</v>
      </c>
      <c r="C267" s="28">
        <v>2</v>
      </c>
      <c r="D267" s="50"/>
      <c r="E267" s="50"/>
      <c r="F267" s="50"/>
      <c r="G267" s="50"/>
      <c r="H267" s="50"/>
      <c r="I267" s="21"/>
      <c r="J267" s="45"/>
      <c r="N267" s="6"/>
    </row>
    <row r="268" spans="1:14" ht="12.75" hidden="1">
      <c r="A268" s="22" t="s">
        <v>61</v>
      </c>
      <c r="B268" s="29">
        <v>720</v>
      </c>
      <c r="C268" s="28">
        <v>2</v>
      </c>
      <c r="D268" s="50"/>
      <c r="E268" s="50"/>
      <c r="F268" s="50"/>
      <c r="G268" s="50"/>
      <c r="H268" s="50"/>
      <c r="I268" s="21"/>
      <c r="J268" s="45"/>
      <c r="N268" s="6"/>
    </row>
    <row r="269" spans="1:14" ht="12.75" hidden="1">
      <c r="A269" s="22" t="s">
        <v>62</v>
      </c>
      <c r="B269" s="29">
        <v>721</v>
      </c>
      <c r="C269" s="29">
        <v>2</v>
      </c>
      <c r="D269" s="51"/>
      <c r="E269" s="51"/>
      <c r="F269" s="51"/>
      <c r="G269" s="51"/>
      <c r="H269" s="51"/>
      <c r="I269" s="21"/>
      <c r="J269" s="45"/>
      <c r="N269" s="6"/>
    </row>
    <row r="270" spans="1:18" ht="12.75" hidden="1">
      <c r="A270" s="22" t="s">
        <v>63</v>
      </c>
      <c r="B270" s="29">
        <v>722</v>
      </c>
      <c r="C270" s="28">
        <v>2</v>
      </c>
      <c r="D270" s="50"/>
      <c r="E270" s="50"/>
      <c r="F270" s="50"/>
      <c r="G270" s="50"/>
      <c r="H270" s="50"/>
      <c r="I270" s="27"/>
      <c r="J270" s="45"/>
      <c r="M270" s="11"/>
      <c r="N270" s="11"/>
      <c r="P270" s="6"/>
      <c r="Q270" s="6"/>
      <c r="R270" s="6"/>
    </row>
    <row r="271" spans="1:18" ht="12.75" hidden="1">
      <c r="A271" s="22" t="s">
        <v>64</v>
      </c>
      <c r="B271" s="29">
        <v>723</v>
      </c>
      <c r="C271" s="29">
        <v>2</v>
      </c>
      <c r="D271" s="51"/>
      <c r="E271" s="51"/>
      <c r="F271" s="51"/>
      <c r="G271" s="51"/>
      <c r="H271" s="51"/>
      <c r="I271" s="27"/>
      <c r="J271" s="45"/>
      <c r="M271" s="11"/>
      <c r="N271" s="11"/>
      <c r="P271" s="6"/>
      <c r="Q271" s="6"/>
      <c r="R271" s="6"/>
    </row>
    <row r="272" spans="1:18" ht="12.75" hidden="1">
      <c r="A272" s="25" t="s">
        <v>48</v>
      </c>
      <c r="B272" s="28">
        <v>725</v>
      </c>
      <c r="C272" s="28">
        <v>1</v>
      </c>
      <c r="D272" s="50"/>
      <c r="E272" s="50"/>
      <c r="F272" s="50"/>
      <c r="G272" s="50"/>
      <c r="H272" s="50"/>
      <c r="I272" s="27"/>
      <c r="J272" s="45"/>
      <c r="M272" s="11"/>
      <c r="N272" s="11"/>
      <c r="P272" s="6"/>
      <c r="Q272" s="6"/>
      <c r="R272" s="6"/>
    </row>
    <row r="273" spans="1:18" ht="12.75" hidden="1">
      <c r="A273" s="25" t="s">
        <v>49</v>
      </c>
      <c r="B273" s="28">
        <v>726</v>
      </c>
      <c r="C273" s="28">
        <v>1</v>
      </c>
      <c r="D273" s="50"/>
      <c r="E273" s="50"/>
      <c r="F273" s="50"/>
      <c r="G273" s="50"/>
      <c r="H273" s="50"/>
      <c r="I273" s="27"/>
      <c r="J273" s="45"/>
      <c r="M273" s="11"/>
      <c r="N273" s="11"/>
      <c r="P273" s="6"/>
      <c r="Q273" s="6"/>
      <c r="R273" s="6"/>
    </row>
    <row r="274" spans="1:18" ht="12.75" hidden="1">
      <c r="A274" s="25" t="s">
        <v>50</v>
      </c>
      <c r="B274" s="28">
        <v>727</v>
      </c>
      <c r="C274" s="28">
        <v>1</v>
      </c>
      <c r="D274" s="50"/>
      <c r="E274" s="50"/>
      <c r="F274" s="50"/>
      <c r="G274" s="50"/>
      <c r="H274" s="50"/>
      <c r="I274" s="27"/>
      <c r="J274" s="45"/>
      <c r="M274" s="11"/>
      <c r="N274" s="11"/>
      <c r="P274" s="6"/>
      <c r="Q274" s="6"/>
      <c r="R274" s="6"/>
    </row>
    <row r="275" spans="1:18" ht="12.75" hidden="1">
      <c r="A275" s="25" t="s">
        <v>51</v>
      </c>
      <c r="B275" s="28">
        <v>728</v>
      </c>
      <c r="C275" s="28">
        <v>1</v>
      </c>
      <c r="D275" s="50"/>
      <c r="E275" s="50"/>
      <c r="F275" s="50"/>
      <c r="G275" s="50"/>
      <c r="H275" s="50"/>
      <c r="I275" s="27"/>
      <c r="J275" s="45"/>
      <c r="M275" s="11"/>
      <c r="N275" s="11"/>
      <c r="P275" s="6"/>
      <c r="Q275" s="6"/>
      <c r="R275" s="6"/>
    </row>
    <row r="276" spans="1:18" ht="12.75" hidden="1">
      <c r="A276" s="25" t="s">
        <v>73</v>
      </c>
      <c r="B276" s="28">
        <v>730</v>
      </c>
      <c r="C276" s="28">
        <v>1</v>
      </c>
      <c r="D276" s="50"/>
      <c r="E276" s="50"/>
      <c r="F276" s="50"/>
      <c r="G276" s="50"/>
      <c r="H276" s="50"/>
      <c r="I276" s="27"/>
      <c r="J276" s="45"/>
      <c r="M276" s="11"/>
      <c r="N276" s="11"/>
      <c r="P276" s="6"/>
      <c r="Q276" s="6"/>
      <c r="R276" s="6"/>
    </row>
    <row r="277" spans="1:18" ht="12.75" hidden="1">
      <c r="A277" s="25" t="s">
        <v>52</v>
      </c>
      <c r="B277" s="28">
        <v>733</v>
      </c>
      <c r="C277" s="28">
        <v>1</v>
      </c>
      <c r="D277" s="50"/>
      <c r="E277" s="50"/>
      <c r="F277" s="50"/>
      <c r="G277" s="50"/>
      <c r="H277" s="50"/>
      <c r="I277" s="27"/>
      <c r="J277" s="45"/>
      <c r="M277" s="11"/>
      <c r="N277" s="11"/>
      <c r="P277" s="6"/>
      <c r="Q277" s="6"/>
      <c r="R277" s="6"/>
    </row>
    <row r="278" spans="1:18" ht="12.75" hidden="1">
      <c r="A278" s="25" t="s">
        <v>53</v>
      </c>
      <c r="B278" s="28">
        <v>735</v>
      </c>
      <c r="C278" s="28">
        <v>1</v>
      </c>
      <c r="D278" s="50"/>
      <c r="E278" s="50"/>
      <c r="F278" s="50"/>
      <c r="G278" s="50"/>
      <c r="H278" s="50"/>
      <c r="I278" s="27"/>
      <c r="J278" s="45"/>
      <c r="M278" s="11"/>
      <c r="N278" s="11"/>
      <c r="P278" s="6"/>
      <c r="Q278" s="6"/>
      <c r="R278" s="6"/>
    </row>
    <row r="279" spans="1:18" ht="12.75" hidden="1">
      <c r="A279" s="22" t="s">
        <v>148</v>
      </c>
      <c r="B279" s="29">
        <v>745</v>
      </c>
      <c r="C279" s="29">
        <v>2</v>
      </c>
      <c r="D279" s="51"/>
      <c r="E279" s="51"/>
      <c r="F279" s="51"/>
      <c r="G279" s="51"/>
      <c r="H279" s="51"/>
      <c r="I279" s="27"/>
      <c r="J279" s="45"/>
      <c r="M279" s="11"/>
      <c r="N279" s="11"/>
      <c r="P279" s="6"/>
      <c r="Q279" s="6"/>
      <c r="R279" s="6"/>
    </row>
    <row r="280" spans="1:18" ht="12.75" hidden="1">
      <c r="A280" s="22" t="s">
        <v>65</v>
      </c>
      <c r="B280" s="29">
        <v>749</v>
      </c>
      <c r="C280" s="28">
        <v>2</v>
      </c>
      <c r="D280" s="50"/>
      <c r="E280" s="50"/>
      <c r="F280" s="50"/>
      <c r="G280" s="50"/>
      <c r="H280" s="50"/>
      <c r="I280" s="27"/>
      <c r="J280" s="45"/>
      <c r="M280" s="11"/>
      <c r="N280" s="11"/>
      <c r="P280" s="6"/>
      <c r="Q280" s="6"/>
      <c r="R280" s="6"/>
    </row>
    <row r="281" spans="1:18" ht="12.75" hidden="1">
      <c r="A281" s="22" t="s">
        <v>149</v>
      </c>
      <c r="B281" s="29">
        <v>750</v>
      </c>
      <c r="C281" s="28">
        <v>2</v>
      </c>
      <c r="D281" s="50"/>
      <c r="E281" s="50"/>
      <c r="F281" s="50"/>
      <c r="G281" s="50"/>
      <c r="H281" s="50"/>
      <c r="I281" s="27"/>
      <c r="J281" s="45"/>
      <c r="M281" s="11"/>
      <c r="N281" s="11"/>
      <c r="P281" s="6"/>
      <c r="Q281" s="6"/>
      <c r="R281" s="6"/>
    </row>
    <row r="282" spans="1:18" ht="12.75" hidden="1">
      <c r="A282" s="22" t="s">
        <v>66</v>
      </c>
      <c r="B282" s="29">
        <v>752</v>
      </c>
      <c r="C282" s="29">
        <v>2</v>
      </c>
      <c r="D282" s="51"/>
      <c r="E282" s="51"/>
      <c r="F282" s="51"/>
      <c r="G282" s="51"/>
      <c r="H282" s="51"/>
      <c r="I282" s="27"/>
      <c r="J282" s="45"/>
      <c r="M282" s="11"/>
      <c r="N282" s="11"/>
      <c r="P282" s="6"/>
      <c r="Q282" s="6"/>
      <c r="R282" s="6"/>
    </row>
    <row r="283" spans="1:18" ht="12.75" hidden="1">
      <c r="A283" s="22" t="s">
        <v>67</v>
      </c>
      <c r="B283" s="29">
        <v>753</v>
      </c>
      <c r="C283" s="28">
        <v>2</v>
      </c>
      <c r="D283" s="50"/>
      <c r="E283" s="50"/>
      <c r="F283" s="50"/>
      <c r="G283" s="50"/>
      <c r="H283" s="50"/>
      <c r="I283" s="27"/>
      <c r="J283" s="45"/>
      <c r="M283" s="11"/>
      <c r="N283" s="11"/>
      <c r="P283" s="6"/>
      <c r="Q283" s="6"/>
      <c r="R283" s="6"/>
    </row>
    <row r="284" spans="1:18" ht="12.75" hidden="1">
      <c r="A284" s="22" t="s">
        <v>68</v>
      </c>
      <c r="B284" s="29">
        <v>760</v>
      </c>
      <c r="C284" s="29">
        <v>2</v>
      </c>
      <c r="D284" s="51"/>
      <c r="E284" s="51"/>
      <c r="F284" s="51"/>
      <c r="G284" s="51"/>
      <c r="H284" s="51"/>
      <c r="I284" s="27"/>
      <c r="J284" s="45"/>
      <c r="M284" s="11"/>
      <c r="N284" s="11"/>
      <c r="P284" s="6"/>
      <c r="Q284" s="6"/>
      <c r="R284" s="6"/>
    </row>
    <row r="285" spans="1:18" ht="12.75" hidden="1">
      <c r="A285" s="22" t="s">
        <v>69</v>
      </c>
      <c r="B285" s="29">
        <v>770</v>
      </c>
      <c r="C285" s="29">
        <v>2</v>
      </c>
      <c r="D285" s="51"/>
      <c r="E285" s="51"/>
      <c r="F285" s="51"/>
      <c r="G285" s="51"/>
      <c r="H285" s="51"/>
      <c r="I285" s="27"/>
      <c r="J285" s="45"/>
      <c r="M285" s="11"/>
      <c r="N285" s="11"/>
      <c r="P285" s="6"/>
      <c r="Q285" s="6"/>
      <c r="R285" s="6"/>
    </row>
    <row r="286" spans="1:18" ht="12.75" hidden="1">
      <c r="A286" s="25" t="s">
        <v>54</v>
      </c>
      <c r="B286" s="28">
        <v>800</v>
      </c>
      <c r="C286" s="28">
        <v>1</v>
      </c>
      <c r="D286" s="50"/>
      <c r="E286" s="50"/>
      <c r="F286" s="50"/>
      <c r="G286" s="50"/>
      <c r="H286" s="50"/>
      <c r="I286" s="27"/>
      <c r="J286" s="45"/>
      <c r="M286" s="11"/>
      <c r="N286" s="11"/>
      <c r="P286" s="6"/>
      <c r="Q286" s="6"/>
      <c r="R286" s="6"/>
    </row>
    <row r="287" spans="1:20" ht="12.75" hidden="1">
      <c r="A287" s="14"/>
      <c r="I287"/>
      <c r="J287" s="45"/>
      <c r="N287" s="6"/>
      <c r="S287"/>
      <c r="T287" s="6"/>
    </row>
    <row r="288" spans="1:20" ht="12.75" hidden="1">
      <c r="A288" s="14"/>
      <c r="I288"/>
      <c r="J288" s="45"/>
      <c r="N288" s="6"/>
      <c r="S288"/>
      <c r="T288" s="6"/>
    </row>
    <row r="289" spans="1:20" ht="12.75" hidden="1">
      <c r="A289" s="14"/>
      <c r="I289"/>
      <c r="J289" s="45"/>
      <c r="N289" s="6"/>
      <c r="S289"/>
      <c r="T289" s="6"/>
    </row>
    <row r="290" spans="1:20" ht="12.75" hidden="1">
      <c r="A290" s="14"/>
      <c r="I290"/>
      <c r="J290" s="45"/>
      <c r="N290" s="6"/>
      <c r="S290"/>
      <c r="T290" s="6"/>
    </row>
    <row r="291" spans="1:20" ht="12.75" hidden="1">
      <c r="A291" s="14"/>
      <c r="I291"/>
      <c r="J291" s="45"/>
      <c r="N291" s="6"/>
      <c r="S291"/>
      <c r="T291" s="6"/>
    </row>
    <row r="292" spans="1:20" ht="12.75" hidden="1">
      <c r="A292" s="14"/>
      <c r="I292"/>
      <c r="J292" s="45"/>
      <c r="N292" s="6"/>
      <c r="S292"/>
      <c r="T292" s="6"/>
    </row>
    <row r="293" spans="1:20" ht="12.75" hidden="1">
      <c r="A293" s="14"/>
      <c r="I293"/>
      <c r="J293" s="45"/>
      <c r="N293" s="6"/>
      <c r="S293"/>
      <c r="T293" s="6"/>
    </row>
    <row r="294" spans="1:20" ht="12.75" hidden="1">
      <c r="A294" s="14"/>
      <c r="I294"/>
      <c r="J294" s="45"/>
      <c r="N294" s="6"/>
      <c r="S294"/>
      <c r="T294" s="6"/>
    </row>
    <row r="295" spans="1:20" ht="12.75" hidden="1">
      <c r="A295" s="25" t="s">
        <v>114</v>
      </c>
      <c r="B295" s="29">
        <v>610</v>
      </c>
      <c r="I295" s="27"/>
      <c r="J295" s="45"/>
      <c r="N295" s="6"/>
      <c r="S295"/>
      <c r="T295" s="6"/>
    </row>
    <row r="296" spans="1:20" ht="12.75" hidden="1">
      <c r="A296" s="26" t="s">
        <v>55</v>
      </c>
      <c r="B296" s="29">
        <v>620</v>
      </c>
      <c r="I296" s="27"/>
      <c r="J296" s="45"/>
      <c r="N296" s="6"/>
      <c r="S296"/>
      <c r="T296" s="6"/>
    </row>
    <row r="297" spans="1:20" ht="12.75" hidden="1">
      <c r="A297" s="22" t="s">
        <v>148</v>
      </c>
      <c r="B297" s="29">
        <v>745</v>
      </c>
      <c r="I297" s="27"/>
      <c r="J297" s="45"/>
      <c r="N297" s="6"/>
      <c r="S297"/>
      <c r="T297" s="6"/>
    </row>
    <row r="298" spans="1:20" ht="12.75" hidden="1">
      <c r="A298" s="22" t="s">
        <v>66</v>
      </c>
      <c r="B298" s="29">
        <v>752</v>
      </c>
      <c r="I298" s="27"/>
      <c r="J298" s="45"/>
      <c r="N298" s="6"/>
      <c r="S298"/>
      <c r="T298" s="6"/>
    </row>
    <row r="299" spans="1:20" ht="12.75" hidden="1">
      <c r="A299" s="25" t="s">
        <v>116</v>
      </c>
      <c r="B299" s="29">
        <v>611</v>
      </c>
      <c r="I299" s="27"/>
      <c r="J299" s="45"/>
      <c r="N299" s="6"/>
      <c r="S299"/>
      <c r="T299" s="6"/>
    </row>
    <row r="300" spans="1:20" ht="12.75" hidden="1">
      <c r="A300" s="25" t="s">
        <v>45</v>
      </c>
      <c r="B300" s="29">
        <v>621</v>
      </c>
      <c r="I300" s="27"/>
      <c r="J300" s="45"/>
      <c r="N300" s="6"/>
      <c r="S300"/>
      <c r="T300" s="6"/>
    </row>
    <row r="301" spans="1:20" ht="12.75" hidden="1">
      <c r="A301" s="25" t="s">
        <v>33</v>
      </c>
      <c r="B301" s="29">
        <v>420</v>
      </c>
      <c r="I301" s="27"/>
      <c r="J301" s="45"/>
      <c r="N301" s="6"/>
      <c r="S301"/>
      <c r="T301" s="6"/>
    </row>
    <row r="302" spans="1:20" ht="12.75" hidden="1">
      <c r="A302" s="25" t="s">
        <v>34</v>
      </c>
      <c r="B302" s="29">
        <v>421</v>
      </c>
      <c r="I302" s="27"/>
      <c r="J302" s="45"/>
      <c r="N302" s="6"/>
      <c r="S302"/>
      <c r="T302" s="6"/>
    </row>
    <row r="303" spans="1:20" ht="12.75" hidden="1">
      <c r="A303" s="25" t="s">
        <v>35</v>
      </c>
      <c r="B303" s="29">
        <v>465</v>
      </c>
      <c r="I303" s="27"/>
      <c r="J303" s="45"/>
      <c r="N303" s="6"/>
      <c r="S303"/>
      <c r="T303" s="6"/>
    </row>
    <row r="304" spans="1:20" ht="12.75" hidden="1">
      <c r="A304" s="22" t="s">
        <v>62</v>
      </c>
      <c r="B304" s="29">
        <v>721</v>
      </c>
      <c r="I304" s="27"/>
      <c r="J304" s="45"/>
      <c r="N304" s="6"/>
      <c r="S304"/>
      <c r="T304" s="6"/>
    </row>
    <row r="305" spans="1:20" ht="12.75" hidden="1">
      <c r="A305" s="25" t="s">
        <v>49</v>
      </c>
      <c r="B305" s="29">
        <v>726</v>
      </c>
      <c r="I305" s="27"/>
      <c r="J305" s="45"/>
      <c r="N305" s="6"/>
      <c r="S305"/>
      <c r="T305" s="6"/>
    </row>
    <row r="306" spans="1:20" ht="12.75" hidden="1">
      <c r="A306" s="22" t="s">
        <v>69</v>
      </c>
      <c r="B306" s="29">
        <v>770</v>
      </c>
      <c r="I306" s="27"/>
      <c r="J306" s="45"/>
      <c r="N306" s="6"/>
      <c r="S306"/>
      <c r="T306" s="6"/>
    </row>
    <row r="307" spans="1:20" ht="12.75" hidden="1">
      <c r="A307" s="22" t="s">
        <v>149</v>
      </c>
      <c r="B307" s="29">
        <v>750</v>
      </c>
      <c r="I307" s="27"/>
      <c r="J307" s="45"/>
      <c r="N307" s="6"/>
      <c r="S307"/>
      <c r="T307" s="6"/>
    </row>
    <row r="308" spans="1:20" ht="12.75" hidden="1">
      <c r="A308" s="22" t="s">
        <v>64</v>
      </c>
      <c r="B308" s="29">
        <v>723</v>
      </c>
      <c r="I308" s="27"/>
      <c r="J308" s="45"/>
      <c r="N308" s="6"/>
      <c r="S308"/>
      <c r="T308" s="6"/>
    </row>
    <row r="309" spans="1:20" ht="12.75" hidden="1">
      <c r="A309" s="25" t="s">
        <v>38</v>
      </c>
      <c r="B309" s="29">
        <v>530</v>
      </c>
      <c r="I309" s="27"/>
      <c r="J309" s="45"/>
      <c r="N309" s="6"/>
      <c r="S309"/>
      <c r="T309" s="6"/>
    </row>
    <row r="310" spans="1:20" ht="12.75" hidden="1">
      <c r="A310" s="25" t="s">
        <v>40</v>
      </c>
      <c r="B310" s="29">
        <v>532</v>
      </c>
      <c r="I310" s="27"/>
      <c r="J310" s="45"/>
      <c r="N310" s="6"/>
      <c r="S310"/>
      <c r="T310" s="6"/>
    </row>
    <row r="311" spans="1:20" ht="12.75" hidden="1">
      <c r="A311" s="22" t="s">
        <v>56</v>
      </c>
      <c r="B311" s="29">
        <v>701</v>
      </c>
      <c r="I311" s="27"/>
      <c r="J311" s="45"/>
      <c r="N311" s="6"/>
      <c r="S311"/>
      <c r="T311" s="6"/>
    </row>
    <row r="312" spans="1:20" ht="12.75" hidden="1">
      <c r="A312" s="22" t="s">
        <v>31</v>
      </c>
      <c r="B312" s="29">
        <v>700</v>
      </c>
      <c r="I312" s="27"/>
      <c r="J312" s="45"/>
      <c r="N312" s="6"/>
      <c r="S312"/>
      <c r="T312" s="6"/>
    </row>
    <row r="313" spans="1:20" ht="12.75" hidden="1">
      <c r="A313" s="25" t="s">
        <v>41</v>
      </c>
      <c r="B313" s="29">
        <v>533</v>
      </c>
      <c r="I313" s="27"/>
      <c r="J313" s="45"/>
      <c r="N313" s="6"/>
      <c r="S313"/>
      <c r="T313" s="6"/>
    </row>
    <row r="314" spans="1:20" ht="12.75" hidden="1">
      <c r="A314" s="25" t="s">
        <v>73</v>
      </c>
      <c r="B314" s="29">
        <v>730</v>
      </c>
      <c r="I314" s="27"/>
      <c r="J314" s="45"/>
      <c r="N314" s="6"/>
      <c r="S314"/>
      <c r="T314" s="6"/>
    </row>
    <row r="315" spans="1:20" ht="12.75" hidden="1">
      <c r="A315" s="25" t="s">
        <v>48</v>
      </c>
      <c r="B315" s="29">
        <v>725</v>
      </c>
      <c r="I315" s="27"/>
      <c r="J315" s="45"/>
      <c r="N315" s="6"/>
      <c r="S315"/>
      <c r="T315" s="6"/>
    </row>
    <row r="316" spans="1:20" ht="12.75" hidden="1">
      <c r="A316" s="25" t="s">
        <v>44</v>
      </c>
      <c r="B316" s="29">
        <v>545</v>
      </c>
      <c r="I316" s="27"/>
      <c r="J316" s="45"/>
      <c r="N316" s="6"/>
      <c r="S316"/>
      <c r="T316" s="6"/>
    </row>
    <row r="317" spans="1:20" ht="12.75" hidden="1">
      <c r="A317" s="22" t="s">
        <v>58</v>
      </c>
      <c r="B317" s="29">
        <v>704</v>
      </c>
      <c r="I317" s="27"/>
      <c r="J317" s="45"/>
      <c r="N317" s="6"/>
      <c r="S317"/>
      <c r="T317" s="6"/>
    </row>
    <row r="318" spans="1:20" ht="12.75" hidden="1">
      <c r="A318" s="25" t="s">
        <v>54</v>
      </c>
      <c r="B318" s="29">
        <v>800</v>
      </c>
      <c r="I318" s="27"/>
      <c r="J318" s="45"/>
      <c r="N318" s="6"/>
      <c r="S318"/>
      <c r="T318" s="6"/>
    </row>
    <row r="319" spans="1:20" ht="12.75" hidden="1">
      <c r="A319" s="22" t="s">
        <v>68</v>
      </c>
      <c r="B319" s="29">
        <v>760</v>
      </c>
      <c r="I319" s="27"/>
      <c r="J319" s="45"/>
      <c r="N319" s="6"/>
      <c r="S319"/>
      <c r="T319" s="6"/>
    </row>
    <row r="320" spans="1:20" ht="12.75" hidden="1">
      <c r="A320" s="22" t="s">
        <v>57</v>
      </c>
      <c r="B320" s="29">
        <v>703</v>
      </c>
      <c r="I320" s="27"/>
      <c r="J320" s="45"/>
      <c r="N320" s="6"/>
      <c r="S320"/>
      <c r="T320" s="6"/>
    </row>
    <row r="321" spans="1:20" ht="12.75" hidden="1">
      <c r="A321" s="25" t="s">
        <v>47</v>
      </c>
      <c r="B321" s="29">
        <v>635</v>
      </c>
      <c r="I321" s="27"/>
      <c r="J321" s="45"/>
      <c r="N321" s="6"/>
      <c r="S321"/>
      <c r="T321" s="6"/>
    </row>
    <row r="322" spans="1:20" ht="12.75" hidden="1">
      <c r="A322" s="25" t="s">
        <v>32</v>
      </c>
      <c r="B322" s="29">
        <v>510</v>
      </c>
      <c r="I322" s="27"/>
      <c r="J322" s="45"/>
      <c r="N322" s="6"/>
      <c r="S322"/>
      <c r="T322" s="6"/>
    </row>
    <row r="323" spans="1:20" ht="12.75" hidden="1">
      <c r="A323" s="25" t="s">
        <v>43</v>
      </c>
      <c r="B323" s="29">
        <v>540</v>
      </c>
      <c r="I323" s="27"/>
      <c r="J323" s="45"/>
      <c r="N323" s="6"/>
      <c r="S323"/>
      <c r="T323" s="6"/>
    </row>
    <row r="324" spans="1:20" ht="12.75" hidden="1">
      <c r="A324" s="25" t="s">
        <v>42</v>
      </c>
      <c r="B324" s="29">
        <v>535</v>
      </c>
      <c r="I324" s="27"/>
      <c r="J324" s="45"/>
      <c r="N324" s="6"/>
      <c r="S324"/>
      <c r="T324" s="6"/>
    </row>
    <row r="325" spans="1:20" ht="12.75" hidden="1">
      <c r="A325" s="22" t="s">
        <v>67</v>
      </c>
      <c r="B325" s="29">
        <v>753</v>
      </c>
      <c r="I325" s="27"/>
      <c r="J325" s="45"/>
      <c r="N325" s="6"/>
      <c r="S325"/>
      <c r="T325" s="6"/>
    </row>
    <row r="326" spans="1:20" ht="12.75" hidden="1">
      <c r="A326" s="22" t="s">
        <v>63</v>
      </c>
      <c r="B326" s="29">
        <v>722</v>
      </c>
      <c r="I326" s="27"/>
      <c r="J326" s="45"/>
      <c r="N326" s="6"/>
      <c r="S326"/>
      <c r="T326" s="6"/>
    </row>
    <row r="327" spans="1:20" ht="12.75" hidden="1">
      <c r="A327" s="25" t="s">
        <v>36</v>
      </c>
      <c r="B327" s="29">
        <v>520</v>
      </c>
      <c r="I327" s="27"/>
      <c r="J327" s="45"/>
      <c r="N327" s="6"/>
      <c r="S327"/>
      <c r="T327" s="6"/>
    </row>
    <row r="328" spans="1:20" ht="12.75" hidden="1">
      <c r="A328" s="22" t="s">
        <v>65</v>
      </c>
      <c r="B328" s="29">
        <v>749</v>
      </c>
      <c r="I328" s="27"/>
      <c r="J328" s="45"/>
      <c r="N328" s="6"/>
      <c r="S328"/>
      <c r="T328" s="6"/>
    </row>
    <row r="329" spans="1:20" ht="12.75" hidden="1">
      <c r="A329" s="25" t="s">
        <v>52</v>
      </c>
      <c r="B329" s="29">
        <v>733</v>
      </c>
      <c r="I329" s="27"/>
      <c r="J329" s="45"/>
      <c r="N329" s="6"/>
      <c r="S329"/>
      <c r="T329" s="6"/>
    </row>
    <row r="330" spans="1:20" ht="12.75" hidden="1">
      <c r="A330" s="25" t="s">
        <v>53</v>
      </c>
      <c r="B330" s="29">
        <v>735</v>
      </c>
      <c r="I330" s="27"/>
      <c r="J330" s="45"/>
      <c r="N330" s="6"/>
      <c r="S330"/>
      <c r="T330" s="6"/>
    </row>
    <row r="331" spans="1:20" ht="12.75" hidden="1">
      <c r="A331" s="25" t="s">
        <v>46</v>
      </c>
      <c r="B331" s="29">
        <v>630</v>
      </c>
      <c r="I331" s="27"/>
      <c r="J331" s="45"/>
      <c r="N331" s="6"/>
      <c r="S331"/>
      <c r="T331" s="6"/>
    </row>
    <row r="332" spans="1:20" ht="12.75" hidden="1">
      <c r="A332" s="25" t="s">
        <v>39</v>
      </c>
      <c r="B332" s="29">
        <v>531</v>
      </c>
      <c r="I332" s="27"/>
      <c r="J332" s="45"/>
      <c r="N332" s="6"/>
      <c r="S332"/>
      <c r="T332" s="6"/>
    </row>
    <row r="333" spans="1:20" ht="12.75" hidden="1">
      <c r="A333" s="22" t="s">
        <v>60</v>
      </c>
      <c r="B333" s="29">
        <v>706</v>
      </c>
      <c r="I333" s="27"/>
      <c r="J333" s="45"/>
      <c r="N333" s="6"/>
      <c r="S333"/>
      <c r="T333" s="6"/>
    </row>
    <row r="334" spans="1:20" ht="12.75" hidden="1">
      <c r="A334" s="25" t="s">
        <v>51</v>
      </c>
      <c r="B334" s="29">
        <v>728</v>
      </c>
      <c r="I334" s="27"/>
      <c r="J334" s="45"/>
      <c r="N334" s="6"/>
      <c r="S334"/>
      <c r="T334" s="6"/>
    </row>
    <row r="335" spans="1:20" ht="12.75" hidden="1">
      <c r="A335" s="25" t="s">
        <v>37</v>
      </c>
      <c r="B335" s="29">
        <v>525</v>
      </c>
      <c r="I335" s="27"/>
      <c r="J335" s="45"/>
      <c r="N335" s="6"/>
      <c r="S335"/>
      <c r="T335" s="6"/>
    </row>
    <row r="336" spans="1:20" ht="12.75" hidden="1">
      <c r="A336" s="22" t="s">
        <v>61</v>
      </c>
      <c r="B336" s="29">
        <v>720</v>
      </c>
      <c r="I336" s="27"/>
      <c r="J336" s="45"/>
      <c r="N336" s="6"/>
      <c r="S336"/>
      <c r="T336" s="6"/>
    </row>
    <row r="337" spans="1:20" ht="12.75" hidden="1">
      <c r="A337" s="25" t="s">
        <v>96</v>
      </c>
      <c r="B337" s="29">
        <v>515</v>
      </c>
      <c r="I337" s="27"/>
      <c r="J337" s="45"/>
      <c r="N337" s="6"/>
      <c r="S337"/>
      <c r="T337" s="6"/>
    </row>
    <row r="338" spans="1:20" ht="12.75" hidden="1">
      <c r="A338" s="25" t="s">
        <v>95</v>
      </c>
      <c r="B338" s="29">
        <v>615</v>
      </c>
      <c r="I338" s="27"/>
      <c r="J338" s="45"/>
      <c r="N338" s="6"/>
      <c r="S338"/>
      <c r="T338" s="6"/>
    </row>
    <row r="339" spans="1:20" ht="12.75" hidden="1">
      <c r="A339" s="22" t="s">
        <v>59</v>
      </c>
      <c r="B339" s="29">
        <v>705</v>
      </c>
      <c r="I339" s="27"/>
      <c r="J339" s="45"/>
      <c r="N339" s="6"/>
      <c r="S339"/>
      <c r="T339" s="6"/>
    </row>
    <row r="340" spans="1:20" ht="12.75" hidden="1">
      <c r="A340" s="25" t="s">
        <v>50</v>
      </c>
      <c r="B340" s="29">
        <v>727</v>
      </c>
      <c r="I340" s="27"/>
      <c r="J340" s="45"/>
      <c r="N340" s="6"/>
      <c r="S340"/>
      <c r="T340" s="6"/>
    </row>
    <row r="341" spans="1:20" ht="12.75" hidden="1">
      <c r="A341" s="14"/>
      <c r="I341"/>
      <c r="J341" s="45"/>
      <c r="N341" s="6"/>
      <c r="S341"/>
      <c r="T341" s="6"/>
    </row>
    <row r="342" spans="1:20" ht="12.75" hidden="1">
      <c r="A342" s="14"/>
      <c r="I342"/>
      <c r="J342" s="45"/>
      <c r="N342" s="6"/>
      <c r="S342"/>
      <c r="T342" s="6"/>
    </row>
    <row r="343" spans="1:20" ht="12.75" hidden="1">
      <c r="A343" s="14"/>
      <c r="I343"/>
      <c r="J343" s="45"/>
      <c r="N343" s="6"/>
      <c r="S343"/>
      <c r="T343" s="6"/>
    </row>
    <row r="344" spans="1:20" ht="12.75" hidden="1">
      <c r="A344" s="14"/>
      <c r="I344"/>
      <c r="J344" s="45"/>
      <c r="N344" s="6"/>
      <c r="S344"/>
      <c r="T344" s="6"/>
    </row>
    <row r="345" spans="1:20" ht="12.75" hidden="1">
      <c r="A345" s="14"/>
      <c r="I345"/>
      <c r="J345" s="45"/>
      <c r="N345" s="6"/>
      <c r="S345"/>
      <c r="T345" s="6"/>
    </row>
    <row r="346" spans="1:20" ht="12.75" hidden="1">
      <c r="A346" s="14"/>
      <c r="I346"/>
      <c r="J346" s="45"/>
      <c r="N346" s="6"/>
      <c r="S346"/>
      <c r="T346" s="6"/>
    </row>
    <row r="347" spans="1:20" ht="12.75" hidden="1">
      <c r="A347" s="14"/>
      <c r="I347"/>
      <c r="J347" s="45"/>
      <c r="N347" s="6"/>
      <c r="S347"/>
      <c r="T347" s="6"/>
    </row>
    <row r="348" spans="1:20" ht="12.75" hidden="1">
      <c r="A348" s="14"/>
      <c r="I348"/>
      <c r="J348" s="45"/>
      <c r="N348" s="6"/>
      <c r="S348"/>
      <c r="T348" s="6"/>
    </row>
    <row r="349" spans="1:20" ht="12.75" hidden="1">
      <c r="A349" s="14"/>
      <c r="I349"/>
      <c r="J349" s="45"/>
      <c r="N349" s="6"/>
      <c r="S349"/>
      <c r="T349" s="6"/>
    </row>
    <row r="350" spans="1:20" ht="12.75" hidden="1">
      <c r="A350" s="20" t="s">
        <v>25</v>
      </c>
      <c r="B350" s="30" t="s">
        <v>7</v>
      </c>
      <c r="I350"/>
      <c r="J350" s="45"/>
      <c r="N350" s="6"/>
      <c r="S350"/>
      <c r="T350" s="6"/>
    </row>
    <row r="351" spans="1:20" ht="12.75" hidden="1">
      <c r="A351" s="16" t="s">
        <v>5</v>
      </c>
      <c r="B351" s="5"/>
      <c r="I351"/>
      <c r="J351" s="45"/>
      <c r="N351" s="6"/>
      <c r="S351"/>
      <c r="T351" s="6"/>
    </row>
    <row r="352" spans="1:20" ht="12.75" hidden="1">
      <c r="A352" s="19" t="s">
        <v>3</v>
      </c>
      <c r="B352" s="5"/>
      <c r="I352"/>
      <c r="J352" s="45"/>
      <c r="N352" s="6"/>
      <c r="S352"/>
      <c r="T352" s="6"/>
    </row>
    <row r="353" spans="1:20" ht="12.75" hidden="1">
      <c r="A353" s="16" t="s">
        <v>4</v>
      </c>
      <c r="B353" s="5">
        <f>(0.05/1.05)*50%</f>
        <v>0.023809523809523808</v>
      </c>
      <c r="I353"/>
      <c r="J353" s="45"/>
      <c r="N353" s="6"/>
      <c r="S353"/>
      <c r="T353" s="6"/>
    </row>
    <row r="354" spans="1:20" ht="12.75" hidden="1">
      <c r="A354" s="16" t="s">
        <v>19</v>
      </c>
      <c r="B354" s="5">
        <f>(0.05/1.05)</f>
        <v>0.047619047619047616</v>
      </c>
      <c r="I354"/>
      <c r="J354" s="45"/>
      <c r="N354" s="6"/>
      <c r="S354"/>
      <c r="T354" s="6"/>
    </row>
    <row r="355" spans="1:20" ht="12.75" hidden="1">
      <c r="A355" s="16" t="s">
        <v>6</v>
      </c>
      <c r="B355" s="5"/>
      <c r="I355"/>
      <c r="J355" s="45"/>
      <c r="N355" s="6"/>
      <c r="S355"/>
      <c r="T355" s="6"/>
    </row>
    <row r="356" spans="1:20" ht="12.75" hidden="1">
      <c r="A356" s="19" t="s">
        <v>27</v>
      </c>
      <c r="B356" s="5">
        <f>(0.05/1.13)</f>
        <v>0.044247787610619475</v>
      </c>
      <c r="I356"/>
      <c r="J356" s="45"/>
      <c r="N356" s="6"/>
      <c r="S356"/>
      <c r="T356" s="6"/>
    </row>
    <row r="357" spans="1:20" ht="12.75" hidden="1">
      <c r="A357" s="19" t="s">
        <v>28</v>
      </c>
      <c r="B357" s="5"/>
      <c r="I357"/>
      <c r="J357" s="45"/>
      <c r="N357" s="6"/>
      <c r="S357"/>
      <c r="T357" s="6"/>
    </row>
    <row r="358" spans="1:20" ht="12.75" hidden="1">
      <c r="A358" s="16" t="s">
        <v>74</v>
      </c>
      <c r="B358" s="5">
        <f>(0.05/1.05)</f>
        <v>0.047619047619047616</v>
      </c>
      <c r="I358"/>
      <c r="J358" s="45"/>
      <c r="N358" s="6"/>
      <c r="S358"/>
      <c r="T358" s="6"/>
    </row>
    <row r="359" spans="1:20" ht="12.75" hidden="1">
      <c r="A359" s="14"/>
      <c r="I359"/>
      <c r="J359" s="45"/>
      <c r="N359" s="6"/>
      <c r="S359"/>
      <c r="T359" s="6"/>
    </row>
    <row r="360" spans="1:20" ht="12.75" hidden="1">
      <c r="A360" s="14"/>
      <c r="I360"/>
      <c r="J360" s="45"/>
      <c r="N360" s="6"/>
      <c r="S360"/>
      <c r="T360" s="6"/>
    </row>
    <row r="361" spans="1:20" ht="12.75" hidden="1">
      <c r="A361" s="14"/>
      <c r="I361"/>
      <c r="J361" s="45"/>
      <c r="N361" s="6"/>
      <c r="S361"/>
      <c r="T361" s="6"/>
    </row>
    <row r="362" spans="1:20" ht="12.75" hidden="1">
      <c r="A362" s="20" t="s">
        <v>25</v>
      </c>
      <c r="B362" s="30" t="s">
        <v>13</v>
      </c>
      <c r="I362"/>
      <c r="J362" s="45"/>
      <c r="N362" s="6"/>
      <c r="S362"/>
      <c r="T362" s="6"/>
    </row>
    <row r="363" spans="1:20" ht="12.75" hidden="1">
      <c r="A363" s="16" t="s">
        <v>5</v>
      </c>
      <c r="B363" s="5"/>
      <c r="I363"/>
      <c r="J363" s="45"/>
      <c r="N363" s="6"/>
      <c r="S363"/>
      <c r="T363" s="6"/>
    </row>
    <row r="364" spans="1:20" ht="12.75" hidden="1">
      <c r="A364" s="19" t="s">
        <v>3</v>
      </c>
      <c r="B364" s="5"/>
      <c r="I364"/>
      <c r="J364" s="45"/>
      <c r="N364" s="6"/>
      <c r="S364"/>
      <c r="T364" s="6"/>
    </row>
    <row r="365" spans="1:20" ht="12.75" hidden="1">
      <c r="A365" s="16" t="s">
        <v>4</v>
      </c>
      <c r="B365" s="5">
        <f>(0.075/1.075)*50%</f>
        <v>0.03488372093023256</v>
      </c>
      <c r="I365"/>
      <c r="J365" s="45"/>
      <c r="N365" s="6"/>
      <c r="S365"/>
      <c r="T365" s="6"/>
    </row>
    <row r="366" spans="1:20" ht="12.75" hidden="1">
      <c r="A366" s="16" t="s">
        <v>19</v>
      </c>
      <c r="B366" s="5">
        <f>(0.075/1.075)</f>
        <v>0.06976744186046512</v>
      </c>
      <c r="I366"/>
      <c r="J366" s="45"/>
      <c r="N366" s="6"/>
      <c r="S366"/>
      <c r="T366" s="6"/>
    </row>
    <row r="367" spans="1:20" ht="12.75" hidden="1">
      <c r="A367" s="16" t="s">
        <v>6</v>
      </c>
      <c r="B367" s="5"/>
      <c r="I367"/>
      <c r="J367" s="45"/>
      <c r="N367" s="6"/>
      <c r="S367"/>
      <c r="T367" s="6"/>
    </row>
    <row r="368" spans="1:20" ht="12.75" hidden="1">
      <c r="A368" s="19" t="s">
        <v>27</v>
      </c>
      <c r="B368" s="5">
        <f>(0.075/1.075)</f>
        <v>0.06976744186046512</v>
      </c>
      <c r="I368"/>
      <c r="J368" s="45"/>
      <c r="N368" s="6"/>
      <c r="S368"/>
      <c r="T368" s="6"/>
    </row>
    <row r="369" spans="1:20" ht="12.75" hidden="1">
      <c r="A369" s="19" t="s">
        <v>28</v>
      </c>
      <c r="B369" s="5"/>
      <c r="I369"/>
      <c r="J369" s="45"/>
      <c r="N369" s="6"/>
      <c r="S369"/>
      <c r="T369" s="6"/>
    </row>
    <row r="370" spans="1:20" ht="12.75" hidden="1">
      <c r="A370" s="16" t="s">
        <v>74</v>
      </c>
      <c r="B370" s="5">
        <f>(0.075/1.075)</f>
        <v>0.06976744186046512</v>
      </c>
      <c r="I370"/>
      <c r="J370" s="45"/>
      <c r="N370" s="6"/>
      <c r="S370"/>
      <c r="T370" s="6"/>
    </row>
    <row r="371" spans="1:20" ht="12.75" hidden="1">
      <c r="A371" s="14"/>
      <c r="I371"/>
      <c r="J371" s="45"/>
      <c r="N371" s="6"/>
      <c r="S371"/>
      <c r="T371" s="6"/>
    </row>
    <row r="372" spans="1:20" ht="12.75" hidden="1">
      <c r="A372" s="14"/>
      <c r="I372"/>
      <c r="J372" s="45"/>
      <c r="N372" s="6"/>
      <c r="S372"/>
      <c r="T372" s="6"/>
    </row>
    <row r="373" spans="1:20" ht="12.75" hidden="1">
      <c r="A373" s="14"/>
      <c r="I373"/>
      <c r="J373" s="45"/>
      <c r="N373" s="6"/>
      <c r="S373"/>
      <c r="T373" s="6"/>
    </row>
    <row r="374" spans="1:20" ht="12.75" hidden="1">
      <c r="A374" s="20" t="s">
        <v>25</v>
      </c>
      <c r="B374" s="30" t="s">
        <v>12</v>
      </c>
      <c r="I374"/>
      <c r="J374" s="45"/>
      <c r="N374" s="6"/>
      <c r="S374"/>
      <c r="T374" s="6"/>
    </row>
    <row r="375" spans="1:20" ht="12.75" hidden="1">
      <c r="A375" s="16" t="s">
        <v>5</v>
      </c>
      <c r="B375" s="5"/>
      <c r="I375"/>
      <c r="J375" s="45"/>
      <c r="N375" s="6"/>
      <c r="S375"/>
      <c r="T375" s="6"/>
    </row>
    <row r="376" spans="1:20" ht="12.75" hidden="1">
      <c r="A376" s="19" t="s">
        <v>3</v>
      </c>
      <c r="B376" s="5"/>
      <c r="I376"/>
      <c r="J376" s="45"/>
      <c r="N376" s="6"/>
      <c r="S376"/>
      <c r="T376" s="6"/>
    </row>
    <row r="377" spans="1:20" ht="12.75" hidden="1">
      <c r="A377" s="16" t="s">
        <v>4</v>
      </c>
      <c r="B377" s="5">
        <f>(0.13/1.13)*50%</f>
        <v>0.057522123893805316</v>
      </c>
      <c r="I377"/>
      <c r="J377" s="45"/>
      <c r="N377" s="6"/>
      <c r="S377"/>
      <c r="T377" s="6"/>
    </row>
    <row r="378" spans="1:20" ht="12.75" hidden="1">
      <c r="A378" s="16" t="s">
        <v>19</v>
      </c>
      <c r="B378" s="5">
        <f>(0.13/1.13)</f>
        <v>0.11504424778761063</v>
      </c>
      <c r="I378"/>
      <c r="J378" s="45"/>
      <c r="N378" s="6"/>
      <c r="S378"/>
      <c r="T378" s="6"/>
    </row>
    <row r="379" spans="1:20" ht="12.75" hidden="1">
      <c r="A379" s="16" t="s">
        <v>6</v>
      </c>
      <c r="B379" s="5"/>
      <c r="I379"/>
      <c r="J379" s="45"/>
      <c r="N379" s="6"/>
      <c r="S379"/>
      <c r="T379" s="6"/>
    </row>
    <row r="380" spans="1:20" ht="12.75" hidden="1">
      <c r="A380" s="19" t="s">
        <v>27</v>
      </c>
      <c r="B380" s="5">
        <f>(0.13/1.13)</f>
        <v>0.11504424778761063</v>
      </c>
      <c r="I380"/>
      <c r="J380" s="45"/>
      <c r="N380" s="6"/>
      <c r="S380"/>
      <c r="T380" s="6"/>
    </row>
    <row r="381" spans="1:20" ht="12.75" hidden="1">
      <c r="A381" s="19" t="s">
        <v>28</v>
      </c>
      <c r="B381" s="5"/>
      <c r="I381"/>
      <c r="J381" s="45"/>
      <c r="N381" s="6"/>
      <c r="S381"/>
      <c r="T381" s="6"/>
    </row>
    <row r="382" spans="1:20" ht="12.75" hidden="1">
      <c r="A382" s="16" t="s">
        <v>74</v>
      </c>
      <c r="B382" s="5">
        <f>(0.13/1.13)</f>
        <v>0.11504424778761063</v>
      </c>
      <c r="I382"/>
      <c r="J382" s="45"/>
      <c r="N382" s="6"/>
      <c r="S382"/>
      <c r="T382" s="6"/>
    </row>
    <row r="383" spans="1:20" ht="12.75" hidden="1">
      <c r="A383" s="14"/>
      <c r="I383"/>
      <c r="J383" s="45"/>
      <c r="N383" s="6"/>
      <c r="S383"/>
      <c r="T383" s="6"/>
    </row>
    <row r="384" spans="1:20" ht="12.75" hidden="1">
      <c r="A384" s="14"/>
      <c r="I384"/>
      <c r="J384" s="45"/>
      <c r="N384" s="6"/>
      <c r="S384"/>
      <c r="T384" s="6"/>
    </row>
    <row r="385" spans="1:20" ht="12.75" hidden="1">
      <c r="A385" s="14"/>
      <c r="I385"/>
      <c r="J385" s="45"/>
      <c r="N385" s="6"/>
      <c r="S385"/>
      <c r="T385" s="6"/>
    </row>
    <row r="386" spans="1:20" ht="12.75" hidden="1">
      <c r="A386" s="14"/>
      <c r="I386"/>
      <c r="J386" s="45"/>
      <c r="N386" s="6"/>
      <c r="S386"/>
      <c r="T386" s="6"/>
    </row>
    <row r="387" spans="1:20" ht="12.75" hidden="1">
      <c r="A387" s="5" t="s">
        <v>123</v>
      </c>
      <c r="I387"/>
      <c r="J387" s="45"/>
      <c r="N387" s="6"/>
      <c r="S387"/>
      <c r="T387" s="6"/>
    </row>
    <row r="388" spans="1:20" ht="12.75" hidden="1">
      <c r="A388" s="5" t="s">
        <v>127</v>
      </c>
      <c r="I388"/>
      <c r="J388" s="45"/>
      <c r="N388" s="6"/>
      <c r="S388"/>
      <c r="T388" s="6"/>
    </row>
    <row r="389" spans="1:20" ht="12.75" hidden="1">
      <c r="A389" s="5" t="s">
        <v>124</v>
      </c>
      <c r="I389"/>
      <c r="J389" s="45"/>
      <c r="N389" s="6"/>
      <c r="S389"/>
      <c r="T389" s="6"/>
    </row>
    <row r="390" spans="1:20" ht="12.75" hidden="1">
      <c r="A390" s="5" t="s">
        <v>125</v>
      </c>
      <c r="I390"/>
      <c r="J390" s="45"/>
      <c r="N390" s="6"/>
      <c r="S390"/>
      <c r="T390" s="6"/>
    </row>
    <row r="391" spans="1:20" ht="12.75" hidden="1">
      <c r="A391" s="5" t="s">
        <v>126</v>
      </c>
      <c r="I391"/>
      <c r="J391" s="45"/>
      <c r="N391" s="6"/>
      <c r="S391"/>
      <c r="T391" s="6"/>
    </row>
    <row r="392" spans="1:20" ht="12.75" hidden="1">
      <c r="A392" s="5" t="s">
        <v>122</v>
      </c>
      <c r="I392"/>
      <c r="J392" s="45"/>
      <c r="N392" s="6"/>
      <c r="S392"/>
      <c r="T392" s="6"/>
    </row>
    <row r="393" ht="12.75" hidden="1"/>
    <row r="394" ht="12.75" hidden="1"/>
    <row r="395" ht="12.75" hidden="1"/>
    <row r="396" ht="12.75" hidden="1">
      <c r="A396" s="5" t="s">
        <v>130</v>
      </c>
    </row>
    <row r="397" ht="12.75" hidden="1">
      <c r="A397" s="5" t="s">
        <v>129</v>
      </c>
    </row>
    <row r="398" ht="12.75" hidden="1">
      <c r="A398" s="5" t="s">
        <v>131</v>
      </c>
    </row>
    <row r="399" ht="12.75" hidden="1"/>
    <row r="400" ht="12.75" hidden="1"/>
    <row r="401" ht="12.75" hidden="1"/>
    <row r="402" ht="12.75" hidden="1"/>
  </sheetData>
  <sheetProtection selectLockedCells="1"/>
  <protectedRanges>
    <protectedRange password="CC19" sqref="M13 I46 Q4:R4 Q6 Q2:R2 Q9:R9 A41:I44 N13:R44 A13:L40" name="Range1"/>
  </protectedRanges>
  <mergeCells count="5">
    <mergeCell ref="Q2:R2"/>
    <mergeCell ref="N11:S11"/>
    <mergeCell ref="Q4:R4"/>
    <mergeCell ref="F11:H11"/>
    <mergeCell ref="Q9:R9"/>
  </mergeCells>
  <dataValidations count="6">
    <dataValidation type="whole" operator="lessThan" allowBlank="1" showInputMessage="1" showErrorMessage="1" errorTitle="Warning" error="Please enter the amount with a minus sign" sqref="I46">
      <formula1>0</formula1>
    </dataValidation>
    <dataValidation type="list" allowBlank="1" showInputMessage="1" showErrorMessage="1" sqref="Q4:R4">
      <formula1>Dept</formula1>
    </dataValidation>
    <dataValidation type="list" allowBlank="1" showInputMessage="1" showErrorMessage="1" sqref="B13:B40">
      <formula1>ExpenseType</formula1>
    </dataValidation>
    <dataValidation type="list" allowBlank="1" showInputMessage="1" showErrorMessage="1" sqref="C13:C40">
      <formula1>Province</formula1>
    </dataValidation>
    <dataValidation type="list" allowBlank="1" showInputMessage="1" showErrorMessage="1" sqref="F13:F40">
      <formula1>foreigncurrency</formula1>
    </dataValidation>
    <dataValidation type="list" allowBlank="1" showInputMessage="1" showErrorMessage="1" sqref="Q9:R9">
      <formula1>typeofclaim</formula1>
    </dataValidation>
  </dataValidations>
  <printOptions horizontalCentered="1" verticalCentered="1"/>
  <pageMargins left="0.1968503937007874" right="0.1968503937007874" top="0.41" bottom="0.28" header="0.24" footer="0.17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Skyservice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Renwick</dc:creator>
  <cp:keywords/>
  <dc:description/>
  <cp:lastModifiedBy>Rajani, Devi</cp:lastModifiedBy>
  <cp:lastPrinted>2010-03-30T17:47:25Z</cp:lastPrinted>
  <dcterms:created xsi:type="dcterms:W3CDTF">1999-10-21T14:40:49Z</dcterms:created>
  <dcterms:modified xsi:type="dcterms:W3CDTF">2010-04-06T12:24:27Z</dcterms:modified>
  <cp:category/>
  <cp:version/>
  <cp:contentType/>
  <cp:contentStatus/>
</cp:coreProperties>
</file>